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G:\RAPORTY\Podstawowe dane finansowe na stronę www\"/>
    </mc:Choice>
  </mc:AlternateContent>
  <xr:revisionPtr revIDLastSave="0" documentId="13_ncr:1_{8E65BB63-7A1F-4CBF-92EE-33AF5B588080}" xr6:coauthVersionLast="47" xr6:coauthVersionMax="47" xr10:uidLastSave="{00000000-0000-0000-0000-000000000000}"/>
  <bookViews>
    <workbookView xWindow="-110" yWindow="-110" windowWidth="19420" windowHeight="10420" tabRatio="918" firstSheet="2" activeTab="3" xr2:uid="{00000000-000D-0000-FFFF-FFFF00000000}"/>
  </bookViews>
  <sheets>
    <sheet name="Spis treści" sheetId="7" r:id="rId1"/>
    <sheet name="Wybrane dane" sheetId="15" r:id="rId2"/>
    <sheet name="Wskaźniki" sheetId="16" r:id="rId3"/>
    <sheet name="RZiS" sheetId="18" r:id="rId4"/>
    <sheet name="Bilans" sheetId="17" r:id="rId5"/>
    <sheet name="Odsetki" sheetId="19" r:id="rId6"/>
    <sheet name="Koszty" sheetId="21" r:id="rId7"/>
    <sheet name="Prowizje" sheetId="20" r:id="rId8"/>
    <sheet name="Należności" sheetId="22" r:id="rId9"/>
    <sheet name="Jakość portfela" sheetId="23" r:id="rId10"/>
    <sheet name="Zobowiązania" sheetId="24" r:id="rId11"/>
    <sheet name="Adekwatność kapitałowa" sheetId="26" r:id="rId12"/>
    <sheet name="Skład Grupy Kapitałowej" sheetId="27" r:id="rId13"/>
    <sheet name="Segmenty działalności" sheetId="28" r:id="rId14"/>
    <sheet name="Zatrudnienie" sheetId="29" r:id="rId15"/>
  </sheets>
  <externalReferences>
    <externalReference r:id="rId16"/>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29" l="1"/>
  <c r="G10" i="29" s="1"/>
  <c r="G11" i="24"/>
  <c r="G8" i="24"/>
  <c r="G17" i="24" s="1"/>
  <c r="G24" i="23"/>
  <c r="G20" i="23"/>
  <c r="G9" i="23"/>
  <c r="G14" i="23" s="1"/>
  <c r="G46" i="22"/>
  <c r="G44" i="22"/>
  <c r="G45" i="22" s="1"/>
  <c r="G43" i="22"/>
  <c r="G42" i="22"/>
  <c r="G41" i="22"/>
  <c r="G40" i="22"/>
  <c r="G39" i="22"/>
  <c r="G28" i="17"/>
  <c r="G21" i="23" l="1"/>
  <c r="G27" i="23" s="1"/>
  <c r="H11" i="24" l="1"/>
  <c r="H8" i="24"/>
  <c r="H17" i="24" s="1"/>
  <c r="I9" i="29"/>
  <c r="I10" i="29" s="1"/>
  <c r="I24" i="23"/>
  <c r="I20" i="23"/>
  <c r="I9" i="23"/>
  <c r="I14" i="23" s="1"/>
  <c r="I45" i="22"/>
  <c r="I44" i="22"/>
  <c r="I43" i="22"/>
  <c r="I42" i="22"/>
  <c r="I41" i="22"/>
  <c r="I40" i="22"/>
  <c r="I39" i="22"/>
  <c r="I19" i="21"/>
  <c r="I9" i="21"/>
  <c r="I15" i="20"/>
  <c r="I8" i="20"/>
  <c r="I28" i="17"/>
  <c r="J10" i="21"/>
  <c r="J11" i="21"/>
  <c r="J12" i="21"/>
  <c r="J13" i="21"/>
  <c r="J14" i="21"/>
  <c r="J15" i="21"/>
  <c r="J16" i="21"/>
  <c r="J18" i="21"/>
  <c r="J20" i="21"/>
  <c r="J21" i="21"/>
  <c r="J22" i="21"/>
  <c r="J8" i="21"/>
  <c r="J9" i="29"/>
  <c r="J10" i="29" s="1"/>
  <c r="T15" i="20"/>
  <c r="T8" i="20"/>
  <c r="I9" i="19"/>
  <c r="I10" i="19"/>
  <c r="I11" i="19"/>
  <c r="I12" i="19"/>
  <c r="I13" i="19"/>
  <c r="I14" i="19"/>
  <c r="I16" i="19"/>
  <c r="I17" i="19"/>
  <c r="I18" i="19"/>
  <c r="I19" i="19"/>
  <c r="I20" i="19"/>
  <c r="I21" i="19"/>
  <c r="I22" i="19"/>
  <c r="I23" i="19"/>
  <c r="I24" i="19"/>
  <c r="I25" i="19"/>
  <c r="H25" i="19" s="1"/>
  <c r="I26" i="19"/>
  <c r="S27" i="19"/>
  <c r="K9" i="29"/>
  <c r="K10" i="29" s="1"/>
  <c r="K11" i="24"/>
  <c r="K8" i="24"/>
  <c r="K24" i="23"/>
  <c r="K20" i="23"/>
  <c r="K9" i="23"/>
  <c r="K14" i="23" s="1"/>
  <c r="K28" i="17"/>
  <c r="L9" i="29"/>
  <c r="L10" i="29" s="1"/>
  <c r="L11" i="24"/>
  <c r="L8" i="24"/>
  <c r="L17" i="24" l="1"/>
  <c r="K21" i="23"/>
  <c r="K27" i="23" s="1"/>
  <c r="I21" i="23"/>
  <c r="I27" i="23" s="1"/>
  <c r="H15" i="19"/>
  <c r="I23" i="21"/>
  <c r="K17" i="24"/>
  <c r="I24" i="20"/>
  <c r="T24" i="20"/>
  <c r="Q24" i="23"/>
  <c r="Q20" i="23"/>
  <c r="Q14" i="23"/>
  <c r="Q19" i="21"/>
  <c r="Q9" i="21"/>
  <c r="M19" i="21"/>
  <c r="J19" i="21" s="1"/>
  <c r="M9" i="21"/>
  <c r="J9" i="21" s="1"/>
  <c r="Q24" i="20"/>
  <c r="M24" i="20"/>
  <c r="P15" i="19"/>
  <c r="P8" i="19"/>
  <c r="L15" i="19"/>
  <c r="I15" i="19" s="1"/>
  <c r="L8" i="19"/>
  <c r="I8" i="19" s="1"/>
  <c r="M40" i="17"/>
  <c r="M25" i="17"/>
  <c r="V23" i="21"/>
  <c r="V15" i="20"/>
  <c r="V8" i="20"/>
  <c r="U15" i="19"/>
  <c r="U8" i="19"/>
  <c r="T28" i="17"/>
  <c r="AE38" i="17"/>
  <c r="AF38" i="17"/>
  <c r="Z22" i="18"/>
  <c r="Z25" i="17"/>
  <c r="Q21" i="23" l="1"/>
  <c r="Q27" i="23" s="1"/>
  <c r="Q23" i="21"/>
  <c r="H27" i="19"/>
  <c r="M23" i="21"/>
  <c r="J23" i="21" s="1"/>
  <c r="V24" i="20"/>
  <c r="P27" i="19"/>
  <c r="L27" i="19"/>
  <c r="I27" i="19" s="1"/>
  <c r="U27" i="19"/>
</calcChain>
</file>

<file path=xl/sharedStrings.xml><?xml version="1.0" encoding="utf-8"?>
<sst xmlns="http://schemas.openxmlformats.org/spreadsheetml/2006/main" count="1240" uniqueCount="796">
  <si>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</si>
  <si>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</si>
  <si>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</si>
  <si>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</si>
  <si>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</si>
  <si>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</si>
  <si>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</si>
  <si>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</si>
  <si>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</si>
  <si>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</si>
  <si>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</si>
  <si>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</si>
  <si>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</si>
  <si>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</si>
  <si>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Kasa, środki w Banku Centralnym</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</si>
  <si>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</si>
  <si>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</si>
  <si>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</si>
  <si>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</si>
  <si>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</si>
  <si>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</si>
  <si>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</si>
  <si>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</si>
  <si>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</si>
  <si>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</si>
  <si>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</si>
  <si>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</si>
  <si>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</si>
  <si>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</si>
  <si>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</si>
  <si>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</si>
  <si>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</si>
  <si>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</si>
  <si>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</si>
  <si>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</si>
  <si>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</si>
  <si>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</si>
  <si>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</si>
  <si>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</si>
  <si>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</si>
  <si>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</si>
  <si>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</si>
  <si>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</si>
  <si>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</si>
  <si>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</si>
  <si>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</si>
  <si>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</si>
  <si>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</si>
  <si>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</si>
  <si>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</si>
  <si>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</si>
  <si>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</si>
  <si>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</si>
  <si>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</si>
  <si>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</si>
  <si>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</si>
  <si>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</si>
  <si>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</si>
  <si>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</si>
  <si>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</si>
  <si>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</si>
  <si>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</si>
  <si>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</si>
  <si>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</si>
  <si>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</si>
  <si>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</si>
  <si>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</si>
  <si>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</si>
  <si>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</si>
  <si>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</si>
  <si>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</si>
  <si>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</si>
  <si>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</si>
  <si>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</si>
  <si>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</si>
  <si>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</si>
  <si>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</si>
  <si>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</si>
  <si>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</si>
  <si>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</si>
  <si>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</si>
  <si>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</si>
  <si>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</si>
  <si>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</si>
  <si>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</si>
  <si>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</si>
  <si>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</si>
  <si>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</si>
  <si>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</si>
  <si>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</si>
  <si>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</si>
  <si>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</si>
  <si>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</si>
  <si>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</si>
  <si>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</si>
  <si>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</si>
  <si>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</si>
  <si>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</si>
  <si>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</si>
  <si>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</si>
  <si>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</si>
  <si>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</si>
  <si>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</si>
  <si>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</si>
  <si>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</si>
  <si>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</si>
  <si>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</si>
  <si>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</si>
  <si>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</si>
  <si>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</si>
  <si>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Cash and deposits with the Central Bank</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</si>
  <si>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</si>
  <si>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</si>
  <si>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</si>
  <si>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</si>
  <si>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</si>
  <si>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</si>
  <si>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</si>
  <si>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</si>
  <si>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</si>
  <si>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</si>
  <si>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</si>
  <si>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</si>
  <si>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</si>
  <si>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</si>
  <si>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</si>
  <si>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</si>
  <si>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</si>
  <si>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</si>
  <si>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</si>
  <si>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</si>
  <si>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</si>
  <si>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</si>
  <si>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</si>
  <si>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</si>
  <si>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</si>
  <si>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</si>
  <si>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</si>
  <si>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</si>
  <si>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</si>
  <si>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</si>
  <si>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</si>
  <si>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</si>
  <si>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</si>
  <si>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</si>
  <si>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</si>
  <si>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</si>
  <si>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</si>
  <si>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</si>
  <si>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</si>
  <si>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</si>
  <si>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</si>
  <si>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</si>
  <si>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</si>
  <si>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</si>
  <si>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</si>
  <si>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</si>
  <si>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</si>
  <si>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</si>
  <si>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</si>
  <si>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</si>
  <si>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</si>
  <si>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</si>
  <si>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</si>
  <si>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</si>
  <si>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</si>
  <si>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</si>
  <si>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</si>
  <si>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</si>
  <si>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</si>
  <si>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</si>
  <si>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</si>
  <si>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</si>
  <si>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</si>
  <si>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</si>
  <si>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</si>
  <si>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</si>
  <si>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</si>
  <si>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</si>
  <si>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</si>
  <si>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</si>
  <si>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</si>
  <si>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</si>
  <si>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</si>
  <si>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</si>
  <si>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</si>
  <si>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</si>
  <si>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</si>
  <si>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</si>
  <si>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</si>
  <si>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</si>
  <si>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</si>
  <si>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</si>
  <si>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</si>
  <si>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</si>
  <si>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</si>
  <si>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</si>
  <si>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</si>
  <si>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</si>
  <si>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</si>
  <si>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</si>
  <si>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</si>
  <si>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</si>
  <si>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</si>
  <si>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</si>
  <si>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</si>
  <si>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</si>
  <si>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</si>
  <si>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</si>
  <si>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</si>
  <si>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</si>
  <si>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</si>
  <si>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</si>
  <si>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</si>
  <si>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</si>
  <si>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</si>
  <si>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</si>
  <si>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</si>
  <si>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</si>
  <si>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</si>
  <si>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</si>
  <si>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</si>
  <si>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</si>
  <si>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</si>
  <si>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</si>
  <si>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</si>
  <si>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</si>
  <si>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</si>
  <si>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</si>
  <si>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</si>
  <si>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</si>
  <si>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</si>
  <si>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</si>
  <si>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</si>
  <si>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</si>
  <si>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</si>
  <si>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</si>
  <si>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</si>
  <si>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</si>
  <si>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</si>
  <si>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</si>
  <si>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</si>
  <si>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</si>
  <si>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</si>
  <si>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</si>
  <si>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</si>
  <si>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</si>
  <si>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</si>
  <si>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</si>
  <si>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</si>
  <si>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</si>
  <si>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</si>
  <si>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</si>
  <si>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</si>
  <si>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</si>
  <si>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</si>
  <si>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</si>
  <si>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</si>
  <si>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</si>
  <si>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</si>
  <si>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</si>
  <si>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</si>
  <si>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</si>
  <si>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</si>
  <si>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</si>
  <si>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</si>
  <si>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</si>
  <si>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</si>
  <si>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</si>
  <si>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</si>
  <si>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</si>
  <si>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</si>
  <si>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</si>
  <si>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</si>
  <si>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</si>
  <si>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</si>
  <si>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</si>
  <si>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</si>
  <si>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</si>
  <si>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</si>
  <si>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</si>
  <si>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</si>
  <si>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</si>
  <si>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</si>
  <si>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</si>
  <si>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</si>
  <si>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</si>
  <si>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</si>
  <si>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</si>
  <si>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</si>
  <si>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</si>
  <si>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klientów indywidualnych</t>
  </si>
  <si>
    <t>Rachunków bankowych i depozytów klientów instytucjonalnych</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</si>
  <si>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</si>
  <si>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</si>
  <si>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</si>
  <si>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</si>
  <si>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</si>
  <si>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Należności od klientów indywidualnych</t>
  </si>
  <si>
    <t>Należności od klientów instytucjonalnych</t>
  </si>
  <si>
    <t>Należności od banków i Banku Centralnego</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</si>
  <si>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</si>
  <si>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</si>
  <si>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</si>
  <si>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</si>
  <si>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</si>
  <si>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</si>
  <si>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</si>
  <si>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</si>
  <si>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</si>
  <si>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</si>
  <si>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</si>
  <si>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</si>
  <si>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</si>
  <si>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</si>
  <si>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</si>
  <si>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</si>
  <si>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</si>
  <si>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</si>
  <si>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</si>
  <si>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</si>
  <si>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</si>
  <si>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</si>
  <si>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</si>
  <si>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</si>
  <si>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</si>
  <si>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</si>
  <si>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</si>
  <si>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</si>
  <si>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</si>
  <si>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</si>
  <si>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</si>
  <si>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</si>
  <si>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</si>
  <si>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</si>
  <si>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</si>
  <si>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</si>
  <si>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</si>
  <si>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</si>
  <si>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</si>
  <si>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</si>
  <si>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</si>
  <si>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</si>
  <si>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</si>
  <si>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</si>
  <si>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</si>
  <si>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</si>
  <si>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</si>
  <si>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</si>
  <si>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</si>
  <si>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</si>
  <si>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</si>
  <si>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</si>
  <si>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</si>
  <si>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papiery wartościowe komercyjne</t>
  </si>
  <si>
    <t xml:space="preserve">   skupione wierzytelności</t>
  </si>
  <si>
    <t xml:space="preserve">   należności leasingowe</t>
  </si>
  <si>
    <t xml:space="preserve">   należności faktoringowe</t>
  </si>
  <si>
    <t xml:space="preserve">Należności od klientów instytucjonalnych </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</si>
  <si>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</si>
  <si>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</si>
  <si>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</si>
  <si>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</si>
  <si>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</si>
  <si>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</si>
  <si>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</si>
  <si>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</si>
  <si>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</si>
  <si>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</si>
  <si>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</si>
  <si>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</si>
  <si>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</si>
  <si>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</si>
  <si>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</si>
  <si>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</si>
  <si>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</si>
  <si>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3) wykazujące utratę wartości, w tym:</t>
  </si>
  <si>
    <t xml:space="preserve">     należności od klientów – (Koszyk 3) niewykazujące utraty wartości, w tym:</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</si>
  <si>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</si>
  <si>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</si>
  <si>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</si>
  <si>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</si>
  <si>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</si>
  <si>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</si>
  <si>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</si>
  <si>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</si>
  <si>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</si>
  <si>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</si>
  <si>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</si>
  <si>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</si>
  <si>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</si>
  <si>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</si>
  <si>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</si>
  <si>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</si>
  <si>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</si>
  <si>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</si>
  <si>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</si>
  <si>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</si>
  <si>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</si>
  <si>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</si>
  <si>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</si>
  <si>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</si>
  <si>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Institutional clients</t>
  </si>
  <si>
    <t>Klienci instytucjonalni</t>
  </si>
  <si>
    <t xml:space="preserve">     rachunki bieżące/rozliczeniowe</t>
  </si>
  <si>
    <t>Individual customers</t>
  </si>
  <si>
    <t>Klienci indywidualni</t>
  </si>
  <si>
    <t>31-12-2019</t>
  </si>
  <si>
    <t>2021</t>
  </si>
  <si>
    <t>Interest and similar revenue on:</t>
  </si>
  <si>
    <t>Receivables from banks and the Central Bank</t>
  </si>
  <si>
    <t>Receivables from institutional customers</t>
  </si>
  <si>
    <t>Receivables from individual customers</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</si>
  <si>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</si>
  <si>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</si>
  <si>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</si>
  <si>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</si>
  <si>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</si>
  <si>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</si>
  <si>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</si>
  <si>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</si>
  <si>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</si>
  <si>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</si>
  <si>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</si>
  <si>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</si>
  <si>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</si>
  <si>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</si>
  <si>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</si>
  <si>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</si>
  <si>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</si>
  <si>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</si>
  <si>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</si>
  <si>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</si>
  <si>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</si>
  <si>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</si>
  <si>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</si>
  <si>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</si>
  <si>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</si>
  <si>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</si>
  <si>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</si>
  <si>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</si>
  <si>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</si>
  <si>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</si>
  <si>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</si>
  <si>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</si>
  <si>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</si>
  <si>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</si>
  <si>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</si>
  <si>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</si>
  <si>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</si>
  <si>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</si>
  <si>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</si>
  <si>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</si>
  <si>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</si>
  <si>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</si>
  <si>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</si>
  <si>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</si>
  <si>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</si>
  <si>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</si>
  <si>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</si>
  <si>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</si>
  <si>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</si>
  <si>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</si>
  <si>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</si>
  <si>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</si>
  <si>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</si>
  <si>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not impaired, of which:</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</si>
  <si>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</si>
  <si>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</si>
  <si>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</si>
  <si>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</si>
  <si>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</si>
  <si>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</si>
  <si>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</si>
  <si>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</si>
  <si>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</si>
  <si>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</si>
  <si>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</si>
  <si>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</si>
  <si>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</si>
  <si>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</si>
  <si>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</si>
  <si>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</si>
  <si>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</si>
  <si>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</si>
  <si>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</si>
  <si>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</si>
  <si>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</si>
  <si>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</si>
  <si>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</si>
  <si>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</si>
  <si>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</si>
  <si>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</si>
  <si>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</si>
  <si>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</si>
  <si>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</si>
  <si>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</si>
  <si>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</si>
  <si>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</si>
  <si>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</si>
  <si>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</si>
  <si>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</si>
  <si>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</si>
  <si>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</si>
  <si>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</si>
  <si>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</si>
  <si>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</si>
  <si>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</si>
  <si>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</si>
  <si>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</si>
  <si>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</si>
  <si>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</si>
  <si>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</si>
  <si>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</si>
  <si>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</si>
  <si>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</si>
  <si>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</si>
  <si>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</si>
  <si>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</si>
  <si>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</si>
  <si>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</si>
  <si>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</si>
  <si>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</si>
  <si>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</si>
  <si>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</si>
  <si>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</si>
  <si>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</si>
  <si>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</si>
  <si>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</si>
  <si>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</si>
  <si>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</si>
  <si>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</si>
  <si>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</si>
  <si>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</si>
  <si>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</si>
  <si>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</si>
  <si>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</si>
  <si>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</si>
  <si>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</si>
  <si>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</si>
  <si>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</si>
  <si>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</si>
  <si>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</si>
  <si>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</si>
  <si>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</si>
  <si>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</si>
  <si>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</si>
  <si>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</si>
  <si>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</si>
  <si>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</si>
  <si>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</si>
  <si>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</si>
  <si>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</si>
  <si>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</si>
  <si>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</si>
  <si>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</si>
  <si>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</si>
  <si>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</si>
  <si>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</si>
  <si>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</si>
  <si>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</si>
  <si>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</si>
  <si>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</si>
  <si>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</si>
  <si>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</si>
  <si>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</si>
  <si>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</si>
  <si>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</si>
  <si>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</si>
  <si>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</si>
  <si>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</si>
  <si>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</si>
  <si>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</si>
  <si>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</si>
  <si>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</si>
  <si>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</si>
  <si>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</si>
  <si>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</si>
  <si>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</si>
  <si>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</si>
  <si>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</si>
  <si>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</si>
  <si>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</si>
  <si>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</si>
  <si>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</si>
  <si>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</si>
  <si>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</si>
  <si>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</si>
  <si>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</si>
  <si>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</si>
  <si>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</si>
  <si>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</si>
  <si>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</si>
  <si>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</si>
  <si>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</si>
  <si>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</si>
  <si>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</si>
  <si>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</si>
  <si>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</si>
  <si>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</si>
  <si>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</si>
  <si>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</si>
  <si>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</si>
  <si>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</si>
  <si>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</si>
  <si>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</si>
  <si>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</si>
  <si>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</si>
  <si>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</si>
  <si>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</si>
  <si>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</si>
  <si>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</si>
  <si>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</si>
  <si>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</si>
  <si>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</si>
  <si>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</si>
  <si>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</si>
  <si>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</si>
  <si>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</si>
  <si>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</si>
  <si>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</si>
  <si>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</si>
  <si>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</si>
  <si>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</si>
  <si>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</si>
  <si>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</si>
  <si>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</si>
  <si>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</si>
  <si>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</si>
  <si>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</si>
  <si>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</si>
  <si>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</si>
  <si>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</si>
  <si>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</si>
  <si>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</si>
  <si>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</si>
  <si>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</si>
  <si>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</si>
  <si>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</si>
  <si>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</si>
  <si>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</si>
  <si>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</si>
  <si>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</si>
  <si>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</si>
  <si>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</si>
  <si>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</si>
  <si>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</si>
  <si>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</si>
  <si>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</si>
  <si>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</si>
  <si>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</si>
  <si>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</si>
  <si>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</si>
  <si>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</si>
  <si>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</si>
  <si>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</si>
  <si>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</si>
  <si>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</si>
  <si>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</si>
  <si>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 xml:space="preserve">Należności od klientów detalicznych </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</si>
  <si>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</si>
  <si>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</si>
  <si>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</si>
  <si>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</si>
  <si>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</si>
  <si>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</si>
  <si>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</si>
  <si>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</si>
  <si>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</si>
  <si>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</si>
  <si>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</si>
  <si>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</si>
  <si>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</si>
  <si>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</si>
  <si>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</si>
  <si>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</si>
  <si>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</si>
  <si>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</si>
  <si>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</si>
  <si>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</si>
  <si>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</si>
  <si>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</si>
  <si>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</si>
  <si>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</si>
  <si>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</si>
  <si>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</si>
  <si>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</si>
  <si>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</si>
  <si>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</si>
  <si>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</si>
  <si>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</si>
  <si>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</si>
  <si>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</si>
  <si>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</si>
  <si>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</si>
  <si>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</si>
  <si>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</si>
  <si>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</si>
  <si>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</si>
  <si>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</si>
  <si>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</si>
  <si>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</si>
  <si>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</si>
  <si>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</si>
  <si>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</si>
  <si>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</si>
  <si>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</si>
  <si>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</si>
  <si>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</si>
  <si>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</si>
  <si>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</si>
  <si>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</si>
  <si>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</si>
  <si>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</si>
  <si>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</si>
  <si>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</si>
  <si>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</si>
  <si>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</si>
  <si>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</si>
  <si>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</si>
  <si>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</si>
  <si>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</si>
  <si>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</si>
  <si>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</si>
  <si>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</si>
  <si>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</si>
  <si>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</si>
  <si>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</si>
  <si>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</si>
  <si>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</si>
  <si>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</si>
  <si>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</si>
  <si>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</si>
  <si>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</si>
  <si>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</si>
  <si>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</si>
  <si>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 xml:space="preserve">                                 -  </t>
  </si>
  <si>
    <t xml:space="preserve">                              -  </t>
  </si>
  <si>
    <t xml:space="preserve">                                    -  </t>
  </si>
  <si>
    <t xml:space="preserve">                           -  </t>
  </si>
  <si>
    <t xml:space="preserve">                        -  </t>
  </si>
  <si>
    <t>IQ2024</t>
  </si>
  <si>
    <t xml:space="preserve"> 31.03.2024</t>
  </si>
  <si>
    <t>I kw. 2024</t>
  </si>
  <si>
    <t xml:space="preserve"> 31-03-2024</t>
  </si>
  <si>
    <t>IH2024</t>
  </si>
  <si>
    <t>IIQ2024</t>
  </si>
  <si>
    <t xml:space="preserve"> 30.06.2024</t>
  </si>
  <si>
    <t>II kw. 2024</t>
  </si>
  <si>
    <t xml:space="preserve"> 30-06-2024</t>
  </si>
  <si>
    <t xml:space="preserve">                            - </t>
  </si>
  <si>
    <t>30-06-2024</t>
  </si>
  <si>
    <t xml:space="preserve">  12 057</t>
  </si>
  <si>
    <t xml:space="preserve">  1 728</t>
  </si>
  <si>
    <t xml:space="preserve">  22 537</t>
  </si>
  <si>
    <t>- 4 730</t>
  </si>
  <si>
    <t>- 15 870</t>
  </si>
  <si>
    <t>- 3 712</t>
  </si>
  <si>
    <t>- 107 523</t>
  </si>
  <si>
    <t>- 12 969</t>
  </si>
  <si>
    <t xml:space="preserve">  9 687</t>
  </si>
  <si>
    <t>za okres 6 miesięcy zakończony 30 czerwca 2024</t>
  </si>
  <si>
    <t>Report showing the components of the profit and loss account for the 6-month period ended on 30 June 2024</t>
  </si>
  <si>
    <t xml:space="preserve">                                  -  </t>
  </si>
  <si>
    <t xml:space="preserve">                                -  </t>
  </si>
  <si>
    <t xml:space="preserve">  8 118</t>
  </si>
  <si>
    <t xml:space="preserve">  6 057</t>
  </si>
  <si>
    <t xml:space="preserve">  20 612</t>
  </si>
  <si>
    <t xml:space="preserve">                                      -  </t>
  </si>
  <si>
    <t>- 1 242</t>
  </si>
  <si>
    <t xml:space="preserve">                            -  </t>
  </si>
  <si>
    <t xml:space="preserve">  8 137</t>
  </si>
  <si>
    <t xml:space="preserve">  1 802</t>
  </si>
  <si>
    <t>- 9 372</t>
  </si>
  <si>
    <t xml:space="preserve">  188 218</t>
  </si>
  <si>
    <t xml:space="preserve">  109 063</t>
  </si>
  <si>
    <t xml:space="preserve">  107 581</t>
  </si>
  <si>
    <t xml:space="preserve">  105 650</t>
  </si>
  <si>
    <t>- 1 280</t>
  </si>
  <si>
    <t xml:space="preserve">  5 081</t>
  </si>
  <si>
    <t>- 2 757</t>
  </si>
  <si>
    <t xml:space="preserve">  15 566</t>
  </si>
  <si>
    <t xml:space="preserve">  1 067</t>
  </si>
  <si>
    <t>- 10 605</t>
  </si>
  <si>
    <t xml:space="preserve">  208 865</t>
  </si>
  <si>
    <t>- 52 586</t>
  </si>
  <si>
    <t xml:space="preserve">  96 976</t>
  </si>
  <si>
    <t xml:space="preserve">  102 893</t>
  </si>
  <si>
    <t>- 1 822</t>
  </si>
  <si>
    <t xml:space="preserve">                         -  </t>
  </si>
  <si>
    <t xml:space="preserve">  2 302 678</t>
  </si>
  <si>
    <t>22 275 352</t>
  </si>
  <si>
    <t>9 838 990</t>
  </si>
  <si>
    <t xml:space="preserve">  3 196 056</t>
  </si>
  <si>
    <t>Sprawozdanie przedstawiające
składniki rachunku zysków i strat
za okres 6 miesięcy zakończony 30 czerwca 2023</t>
  </si>
  <si>
    <t>Report showing the components of the profit and loss account for the 6-month period ended on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</si>
</sst>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s>
  <fonts count="88">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11"/>
      <name val="Calibri"/>
      <family val="2"/>
      <charset val="238"/>
    </font>
    <font>
      <sz val="8"/>
      <name val="Arial"/>
      <family val="2"/>
      <charset val="238"/>
    </font>
    <font>
      <sz val="7"/>
      <color rgb="FF58595B"/>
      <name val="Calibri"/>
      <family val="2"/>
      <charset val="238"/>
    </font>
    <font>
      <sz val="7"/>
      <name val="Calibri"/>
      <family val="2"/>
      <charset val="238"/>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93">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0" fontId="84" fillId="47" borderId="29" xfId="0" applyFont="1" applyFill="1" applyBorder="1" applyAlignment="1">
      <alignment vertical="top"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6" fillId="47" borderId="40" xfId="0" applyFont="1" applyFill="1" applyBorder="1" applyAlignment="1">
      <alignment vertical="center" wrapText="1"/>
    </xf>
    <xf numFmtId="0" fontId="86" fillId="47" borderId="31" xfId="0" applyFont="1" applyFill="1" applyBorder="1" applyAlignment="1">
      <alignment vertical="center" wrapText="1"/>
    </xf>
    <xf numFmtId="3" fontId="87" fillId="47" borderId="30" xfId="0" applyNumberFormat="1" applyFont="1" applyFill="1" applyBorder="1" applyAlignment="1">
      <alignment horizontal="right" vertical="center"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27</xdr:row>
      <xdr:rowOff>508000</xdr:rowOff>
    </xdr:from>
    <xdr:to>
      <xdr:col>14</xdr:col>
      <xdr:colOff>323850</xdr:colOff>
      <xdr:row>28</xdr:row>
      <xdr:rowOff>8891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20netto_rob%20(003).xlsx" TargetMode="External"/><Relationship Id="rId1" Type="http://schemas.openxmlformats.org/officeDocument/2006/relationships/externalLinkPath" Target="file:///C:\Users\GSzczepaniak\AppData\Local\Microsoft\Windows\INetCache\Content.Outlook\GNJ0Y5SB\kredyty%20brutto%20i%20%20netto_rob%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netto_rob%20(002).xlsx" TargetMode="External"/><Relationship Id="rId1" Type="http://schemas.openxmlformats.org/officeDocument/2006/relationships/externalLinkPath" Target="file:///C:\Users\GSzczepaniak\AppData\Local\Microsoft\Windows\INetCache\Content.Outlook\GNJ0Y5SB\kredyty%20brutto%20i%20netto_ro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t tys zl"/>
      <sheetName val="pkt"/>
      <sheetName val="mieszkaniowe"/>
      <sheetName val="Arkusz1"/>
      <sheetName val="koszt_ryzyka_1222"/>
      <sheetName val="koszt_ryzyka"/>
      <sheetName val="kosz ryzyka farmy"/>
      <sheetName val="farmy"/>
      <sheetName val="Arkusz3"/>
      <sheetName val="2017"/>
      <sheetName val="2017 v2"/>
    </sheetNames>
    <sheetDataSet>
      <sheetData sheetId="0" refreshError="1">
        <row r="16">
          <cell r="B16">
            <v>1189858</v>
          </cell>
          <cell r="C16">
            <v>170031</v>
          </cell>
          <cell r="E16">
            <v>20014</v>
          </cell>
          <cell r="F16">
            <v>1774526</v>
          </cell>
        </row>
        <row r="18">
          <cell r="F18">
            <v>55</v>
          </cell>
        </row>
        <row r="22">
          <cell r="D22">
            <v>394623</v>
          </cell>
          <cell r="F22">
            <v>1774581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szt ryzyka"/>
      <sheetName val="mieszk tys zl"/>
      <sheetName val="mieszkaniowe"/>
      <sheetName val="Arkusz1"/>
      <sheetName val="koszt_ryzyka_1222"/>
      <sheetName val="koszt_ryzyka"/>
      <sheetName val="kosz ryzyka farmy"/>
      <sheetName val="farmy"/>
      <sheetName val="Arkusz3"/>
      <sheetName val="2017"/>
      <sheetName val="2017 v2"/>
    </sheetNames>
    <sheetDataSet>
      <sheetData sheetId="0" refreshError="1"/>
      <sheetData sheetId="1" refreshError="1">
        <row r="16">
          <cell r="B16">
            <v>1225607</v>
          </cell>
          <cell r="C16">
            <v>309054</v>
          </cell>
          <cell r="D16">
            <v>451094</v>
          </cell>
          <cell r="E16">
            <v>20397</v>
          </cell>
          <cell r="F16">
            <v>2006152</v>
          </cell>
        </row>
        <row r="18">
          <cell r="F18">
            <v>82</v>
          </cell>
        </row>
        <row r="19">
          <cell r="F19">
            <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topLeftCell="A21" workbookViewId="0">
      <selection activeCell="E21" sqref="E21"/>
    </sheetView>
  </sheetViews>
  <sheetFormatPr defaultColWidth="9.08984375" defaultRowHeight="12.5"/>
  <cols>
    <col min="1" max="1" width="3.90625" customWidth="1"/>
    <col min="2" max="2" width="35.36328125" customWidth="1"/>
    <col min="3" max="4" width="20.6328125" customWidth="1"/>
  </cols>
  <sheetData>
    <row r="2" spans="2:4" ht="14">
      <c r="B2" s="3" t="s">
        <v>68</v>
      </c>
    </row>
    <row r="3" spans="2:4">
      <c r="B3" s="4" t="s">
        <v>67</v>
      </c>
    </row>
    <row r="5" spans="2:4" ht="27" customHeight="1">
      <c r="B5" s="9" t="s">
        <v>32</v>
      </c>
      <c r="C5" s="9" t="s">
        <v>33</v>
      </c>
      <c r="D5" s="9" t="s">
        <v>94</v>
      </c>
    </row>
    <row r="6" spans="2:4">
      <c r="B6" s="6" t="s">
        <v>69</v>
      </c>
      <c r="C6" s="7" t="s">
        <v>100</v>
      </c>
      <c r="D6" s="10" t="s">
        <v>97</v>
      </c>
    </row>
    <row r="7" spans="2:4">
      <c r="B7" s="6" t="s">
        <v>70</v>
      </c>
      <c r="C7" s="7" t="s">
        <v>73</v>
      </c>
      <c r="D7" s="10" t="s">
        <v>98</v>
      </c>
    </row>
    <row r="8" spans="2:4">
      <c r="B8" s="6" t="s">
        <v>71</v>
      </c>
      <c r="C8" s="7" t="s">
        <v>72</v>
      </c>
      <c r="D8" s="10" t="s">
        <v>71</v>
      </c>
    </row>
    <row r="9" spans="2:4">
      <c r="B9" s="6" t="s">
        <v>101</v>
      </c>
      <c r="C9" s="7" t="s">
        <v>120</v>
      </c>
      <c r="D9" s="10" t="s">
        <v>99</v>
      </c>
    </row>
    <row r="10" spans="2:4">
      <c r="B10" s="6" t="s">
        <v>3</v>
      </c>
      <c r="C10" s="7" t="s">
        <v>34</v>
      </c>
      <c r="D10" s="10" t="s">
        <v>584</v>
      </c>
    </row>
    <row r="11" spans="2:4">
      <c r="B11" s="6" t="s">
        <v>580</v>
      </c>
      <c r="C11" s="7" t="s">
        <v>579</v>
      </c>
      <c r="D11" s="10" t="s">
        <v>585</v>
      </c>
    </row>
    <row r="12" spans="2:4">
      <c r="B12" s="6" t="s">
        <v>10</v>
      </c>
      <c r="C12" s="7" t="s">
        <v>588</v>
      </c>
      <c r="D12" s="10" t="s">
        <v>586</v>
      </c>
    </row>
    <row r="13" spans="2:4">
      <c r="B13" s="6" t="s">
        <v>558</v>
      </c>
      <c r="C13" s="7" t="s">
        <v>559</v>
      </c>
      <c r="D13" s="10" t="s">
        <v>558</v>
      </c>
    </row>
    <row r="14" spans="2:4">
      <c r="B14" s="6" t="s">
        <v>575</v>
      </c>
      <c r="C14" s="7" t="s">
        <v>574</v>
      </c>
      <c r="D14" s="10" t="s">
        <v>575</v>
      </c>
    </row>
    <row r="15" spans="2:4">
      <c r="B15" s="6" t="s">
        <v>581</v>
      </c>
      <c r="C15" s="7" t="s">
        <v>564</v>
      </c>
      <c r="D15" s="10" t="s">
        <v>581</v>
      </c>
    </row>
    <row r="16" spans="2:4">
      <c r="B16" s="6" t="s">
        <v>562</v>
      </c>
      <c r="C16" s="7" t="s">
        <v>563</v>
      </c>
      <c r="D16" s="10" t="s">
        <v>562</v>
      </c>
    </row>
    <row r="17" spans="2:4">
      <c r="B17" s="6" t="s">
        <v>582</v>
      </c>
      <c r="C17" s="7" t="s">
        <v>589</v>
      </c>
      <c r="D17" s="10" t="s">
        <v>582</v>
      </c>
    </row>
    <row r="18" spans="2:4">
      <c r="B18" s="6" t="s">
        <v>583</v>
      </c>
      <c r="C18" s="7" t="s">
        <v>590</v>
      </c>
      <c r="D18" s="10" t="s">
        <v>583</v>
      </c>
    </row>
    <row r="19" spans="2:4">
      <c r="B19" s="6" t="s">
        <v>587</v>
      </c>
      <c r="C19" s="7" t="s">
        <v>591</v>
      </c>
      <c r="D19" s="10" t="s">
        <v>566</v>
      </c>
    </row>
    <row r="20" spans="2:4">
      <c r="B20" s="6" t="s">
        <v>671</v>
      </c>
      <c r="C20" s="7" t="s">
        <v>672</v>
      </c>
      <c r="D20" s="10" t="s">
        <v>671</v>
      </c>
    </row>
    <row r="21" spans="2:4" ht="150.65" customHeight="1">
      <c r="B21" s="82" t="s">
        <v>134</v>
      </c>
      <c r="C21" s="82"/>
      <c r="D21" s="82"/>
    </row>
    <row r="22" spans="2:4" ht="130.75" customHeight="1">
      <c r="B22" s="82" t="s">
        <v>199</v>
      </c>
      <c r="C22" s="82"/>
      <c r="D22" s="82"/>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headerFooter>
    <oddFooter>&amp;L&amp;1#&amp;"Calibri"&amp;10&amp;K000000KLAUZULA POUFNOSCI:  BOŚ Wewnętrzne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U33"/>
  <sheetViews>
    <sheetView topLeftCell="D9" workbookViewId="0">
      <selection activeCell="D19" sqref="D19"/>
    </sheetView>
  </sheetViews>
  <sheetFormatPr defaultRowHeight="12.5"/>
  <cols>
    <col min="1" max="1" width="6.54296875" customWidth="1"/>
    <col min="2" max="2" width="47.81640625" customWidth="1"/>
    <col min="3" max="6" width="45.08984375" customWidth="1"/>
    <col min="7" max="7" width="38.90625" customWidth="1"/>
    <col min="8" max="8" width="33.90625" customWidth="1"/>
    <col min="9" max="9" width="27.453125" customWidth="1"/>
    <col min="10" max="10" width="23.81640625" customWidth="1"/>
    <col min="11" max="11" width="18.453125" customWidth="1"/>
    <col min="12" max="12" width="18" customWidth="1"/>
    <col min="13" max="18" width="12.81640625" customWidth="1"/>
    <col min="19" max="19" width="12.90625" customWidth="1"/>
    <col min="20" max="20" width="11.1796875" customWidth="1"/>
    <col min="21" max="21" width="12.453125" customWidth="1"/>
  </cols>
  <sheetData>
    <row r="1" spans="2:21">
      <c r="B1" s="2" t="s">
        <v>95</v>
      </c>
      <c r="C1" s="2" t="s">
        <v>96</v>
      </c>
      <c r="D1" s="2"/>
      <c r="E1" s="2"/>
      <c r="F1" s="2"/>
      <c r="G1" s="2"/>
      <c r="H1" s="2"/>
      <c r="I1" s="2"/>
      <c r="J1" s="2"/>
      <c r="K1" s="2"/>
      <c r="L1" s="2"/>
    </row>
    <row r="3" spans="2:21" ht="14">
      <c r="B3" s="24" t="s">
        <v>389</v>
      </c>
      <c r="C3" s="24"/>
      <c r="D3" s="24"/>
      <c r="E3" s="24"/>
      <c r="F3" s="24"/>
      <c r="G3" s="24"/>
      <c r="H3" s="24"/>
      <c r="I3" s="24"/>
      <c r="J3" s="24"/>
      <c r="K3" s="24"/>
      <c r="L3" s="24"/>
    </row>
    <row r="4" spans="2:21">
      <c r="B4" s="4" t="s">
        <v>564</v>
      </c>
      <c r="C4" s="4"/>
      <c r="D4" s="4"/>
      <c r="E4" s="4"/>
      <c r="F4" s="4"/>
      <c r="G4" s="4"/>
      <c r="H4" s="4"/>
      <c r="I4" s="4"/>
      <c r="J4" s="4"/>
      <c r="K4" s="4"/>
      <c r="L4" s="4"/>
    </row>
    <row r="5" spans="2:21" ht="14.5">
      <c r="B5" s="25"/>
      <c r="C5" s="25"/>
      <c r="D5" s="25"/>
      <c r="E5" s="25"/>
      <c r="F5" s="25"/>
      <c r="G5" s="25"/>
      <c r="H5" s="25"/>
      <c r="I5" s="25"/>
      <c r="J5" s="25"/>
      <c r="K5" s="25"/>
      <c r="L5" s="25"/>
    </row>
    <row r="6" spans="2:21">
      <c r="B6" s="11" t="s">
        <v>103</v>
      </c>
      <c r="C6" s="11" t="s">
        <v>102</v>
      </c>
      <c r="D6" s="11"/>
      <c r="E6" s="11"/>
      <c r="F6" s="11"/>
      <c r="G6" s="11"/>
      <c r="H6" s="11"/>
      <c r="I6" s="11"/>
      <c r="J6" s="11"/>
      <c r="K6" s="11"/>
      <c r="L6" s="11"/>
    </row>
    <row r="7" spans="2:21">
      <c r="B7" s="26" t="s">
        <v>0</v>
      </c>
      <c r="C7" s="42" t="s">
        <v>56</v>
      </c>
      <c r="D7" s="43" t="s">
        <v>749</v>
      </c>
      <c r="E7" s="43" t="s">
        <v>744</v>
      </c>
      <c r="F7" s="43" t="s">
        <v>734</v>
      </c>
      <c r="G7" s="43" t="s">
        <v>722</v>
      </c>
      <c r="H7" s="43" t="s">
        <v>711</v>
      </c>
      <c r="I7" s="43" t="s">
        <v>704</v>
      </c>
      <c r="J7" s="43" t="s">
        <v>701</v>
      </c>
      <c r="K7" s="43" t="s">
        <v>686</v>
      </c>
      <c r="L7" s="43" t="s">
        <v>680</v>
      </c>
      <c r="M7" s="43" t="s">
        <v>594</v>
      </c>
      <c r="N7" s="43" t="s">
        <v>368</v>
      </c>
      <c r="O7" s="43" t="s">
        <v>367</v>
      </c>
      <c r="P7" s="43" t="s">
        <v>366</v>
      </c>
      <c r="Q7" s="43" t="s">
        <v>663</v>
      </c>
      <c r="S7" s="43" t="s">
        <v>365</v>
      </c>
      <c r="T7" s="43" t="s">
        <v>364</v>
      </c>
      <c r="U7" s="43" t="s">
        <v>388</v>
      </c>
    </row>
    <row r="8" spans="2:21" ht="15.5" customHeight="1">
      <c r="B8" s="6" t="s">
        <v>387</v>
      </c>
      <c r="C8" s="45" t="s">
        <v>456</v>
      </c>
      <c r="D8" s="28"/>
      <c r="E8" s="28"/>
      <c r="F8" s="28"/>
      <c r="G8" s="28"/>
      <c r="H8" s="28"/>
      <c r="I8" s="28"/>
      <c r="J8" s="28"/>
      <c r="K8" s="28"/>
      <c r="L8" s="28"/>
      <c r="M8" s="28"/>
      <c r="N8" s="28"/>
      <c r="O8" s="28"/>
      <c r="P8" s="28"/>
      <c r="Q8" s="28"/>
      <c r="S8" s="28"/>
      <c r="T8" s="28"/>
      <c r="U8" s="28"/>
    </row>
    <row r="9" spans="2:21">
      <c r="B9" s="6" t="s">
        <v>386</v>
      </c>
      <c r="C9" s="45" t="s">
        <v>457</v>
      </c>
      <c r="D9" s="28">
        <v>10078799</v>
      </c>
      <c r="E9" s="28">
        <v>10205335</v>
      </c>
      <c r="F9" s="28">
        <v>10176579</v>
      </c>
      <c r="G9" s="28">
        <f>G10+G11</f>
        <v>9787060</v>
      </c>
      <c r="H9" s="28">
        <v>9730304</v>
      </c>
      <c r="I9" s="28">
        <f>I10+I11</f>
        <v>9864320</v>
      </c>
      <c r="J9" s="28">
        <v>10375799</v>
      </c>
      <c r="K9" s="28">
        <f>(K10+K11)</f>
        <v>10972978</v>
      </c>
      <c r="L9" s="28">
        <v>10970332</v>
      </c>
      <c r="M9" s="28">
        <v>11351243</v>
      </c>
      <c r="N9" s="28">
        <v>11146432</v>
      </c>
      <c r="O9" s="28">
        <v>10905040</v>
      </c>
      <c r="P9" s="28">
        <v>10740555</v>
      </c>
      <c r="Q9" s="28">
        <v>10864942</v>
      </c>
      <c r="S9" s="28">
        <v>10983679</v>
      </c>
      <c r="T9" s="28">
        <v>11128284</v>
      </c>
      <c r="U9" s="28">
        <v>10314827</v>
      </c>
    </row>
    <row r="10" spans="2:21" ht="21">
      <c r="B10" s="6" t="s">
        <v>385</v>
      </c>
      <c r="C10" s="45" t="s">
        <v>458</v>
      </c>
      <c r="D10" s="28">
        <v>8954706</v>
      </c>
      <c r="E10" s="28">
        <v>9127923</v>
      </c>
      <c r="F10" s="28">
        <v>8915035</v>
      </c>
      <c r="G10" s="28">
        <v>8826262</v>
      </c>
      <c r="H10" s="28">
        <v>8717691</v>
      </c>
      <c r="I10" s="28">
        <v>8827267</v>
      </c>
      <c r="J10" s="28">
        <v>9301183</v>
      </c>
      <c r="K10" s="28">
        <v>9573364</v>
      </c>
      <c r="L10" s="28">
        <v>9273619</v>
      </c>
      <c r="M10" s="28">
        <v>9544498</v>
      </c>
      <c r="N10" s="28">
        <v>9883695</v>
      </c>
      <c r="O10" s="28">
        <v>8581217</v>
      </c>
      <c r="P10" s="28">
        <v>8241235</v>
      </c>
      <c r="Q10" s="28">
        <v>8475354</v>
      </c>
      <c r="S10" s="28">
        <v>8582957</v>
      </c>
      <c r="T10" s="28">
        <v>8691476</v>
      </c>
      <c r="U10" s="28">
        <v>8291717</v>
      </c>
    </row>
    <row r="11" spans="2:21" ht="21">
      <c r="B11" s="6" t="s">
        <v>384</v>
      </c>
      <c r="C11" s="45" t="s">
        <v>459</v>
      </c>
      <c r="D11" s="28">
        <v>1124093</v>
      </c>
      <c r="E11" s="28">
        <v>1077412</v>
      </c>
      <c r="F11" s="28">
        <v>1261544</v>
      </c>
      <c r="G11" s="28">
        <v>960798</v>
      </c>
      <c r="H11" s="28">
        <v>1012613</v>
      </c>
      <c r="I11" s="28">
        <v>1037053</v>
      </c>
      <c r="J11" s="28">
        <v>1074616</v>
      </c>
      <c r="K11" s="28">
        <v>1399614</v>
      </c>
      <c r="L11" s="28">
        <v>1696713</v>
      </c>
      <c r="M11" s="28">
        <v>1806745</v>
      </c>
      <c r="N11" s="28">
        <v>1262737</v>
      </c>
      <c r="O11" s="28">
        <v>2323823</v>
      </c>
      <c r="P11" s="28">
        <v>2499320</v>
      </c>
      <c r="Q11" s="28">
        <v>2389588</v>
      </c>
      <c r="S11" s="28">
        <v>2400722</v>
      </c>
      <c r="T11" s="28">
        <v>2436808</v>
      </c>
      <c r="U11" s="28">
        <v>2023110</v>
      </c>
    </row>
    <row r="12" spans="2:21" ht="31.5">
      <c r="B12" s="6" t="s">
        <v>383</v>
      </c>
      <c r="C12" s="45" t="s">
        <v>460</v>
      </c>
      <c r="D12" s="28">
        <v>1539105</v>
      </c>
      <c r="E12" s="28">
        <v>0</v>
      </c>
      <c r="F12" s="28">
        <v>0</v>
      </c>
      <c r="G12" s="28">
        <v>0</v>
      </c>
      <c r="H12" s="28">
        <v>0</v>
      </c>
      <c r="I12" s="28">
        <v>0</v>
      </c>
      <c r="J12" s="28" t="s">
        <v>31</v>
      </c>
      <c r="K12" s="28">
        <v>0</v>
      </c>
      <c r="L12" s="28">
        <v>19958</v>
      </c>
      <c r="M12" s="28">
        <v>16708</v>
      </c>
      <c r="N12" s="28">
        <v>22382</v>
      </c>
      <c r="O12" s="28">
        <v>21849</v>
      </c>
      <c r="P12" s="28">
        <v>19722</v>
      </c>
      <c r="Q12" s="28">
        <v>190555</v>
      </c>
      <c r="S12" s="28">
        <v>337120</v>
      </c>
      <c r="T12" s="28">
        <v>402594</v>
      </c>
      <c r="U12" s="28">
        <v>772254</v>
      </c>
    </row>
    <row r="13" spans="2:21" ht="21">
      <c r="B13" s="6" t="s">
        <v>382</v>
      </c>
      <c r="C13" s="45" t="s">
        <v>461</v>
      </c>
      <c r="D13" s="28">
        <v>94997</v>
      </c>
      <c r="E13" s="28">
        <v>1576407</v>
      </c>
      <c r="F13" s="28">
        <v>1522157</v>
      </c>
      <c r="G13" s="28">
        <v>1774897</v>
      </c>
      <c r="H13" s="28">
        <v>1749815</v>
      </c>
      <c r="I13" s="28">
        <v>1783959</v>
      </c>
      <c r="J13" s="28">
        <v>1813402</v>
      </c>
      <c r="K13" s="28">
        <v>2089979</v>
      </c>
      <c r="L13" s="28">
        <v>1934049</v>
      </c>
      <c r="M13" s="28">
        <v>1689838</v>
      </c>
      <c r="N13" s="28">
        <v>1757830</v>
      </c>
      <c r="O13" s="28">
        <v>1702427</v>
      </c>
      <c r="P13" s="28">
        <v>1705806</v>
      </c>
      <c r="Q13" s="28">
        <v>1907440</v>
      </c>
      <c r="S13" s="28">
        <v>1709690</v>
      </c>
      <c r="T13" s="28">
        <v>1601327</v>
      </c>
      <c r="U13" s="28">
        <v>1656193</v>
      </c>
    </row>
    <row r="14" spans="2:21" ht="21">
      <c r="B14" s="6" t="s">
        <v>381</v>
      </c>
      <c r="C14" s="45" t="s">
        <v>462</v>
      </c>
      <c r="D14" s="28">
        <v>11712901</v>
      </c>
      <c r="E14" s="28">
        <v>11781742</v>
      </c>
      <c r="F14" s="28">
        <v>11698736</v>
      </c>
      <c r="G14" s="28">
        <f>SUM(G9,G12,G13)</f>
        <v>11561957</v>
      </c>
      <c r="H14" s="28">
        <v>11480119</v>
      </c>
      <c r="I14" s="28">
        <f>SUM(I9,I12,I13)</f>
        <v>11648279</v>
      </c>
      <c r="J14" s="28">
        <v>12189201</v>
      </c>
      <c r="K14" s="28">
        <f>SUM(K9,K12,K13)</f>
        <v>13062957</v>
      </c>
      <c r="L14" s="28">
        <v>12924339</v>
      </c>
      <c r="M14" s="28">
        <v>13057789</v>
      </c>
      <c r="N14" s="28">
        <v>12926644</v>
      </c>
      <c r="O14" s="28">
        <v>12629316</v>
      </c>
      <c r="P14" s="28">
        <v>12466083</v>
      </c>
      <c r="Q14" s="28">
        <f>SUM(Q9,Q12,Q13)</f>
        <v>12962937</v>
      </c>
      <c r="S14" s="28">
        <v>13030489</v>
      </c>
      <c r="T14" s="28">
        <v>13132205</v>
      </c>
      <c r="U14" s="28">
        <v>12743274</v>
      </c>
    </row>
    <row r="15" spans="2:21">
      <c r="B15" s="6" t="s">
        <v>380</v>
      </c>
      <c r="C15" s="45" t="s">
        <v>463</v>
      </c>
      <c r="D15" s="28"/>
      <c r="E15" s="28"/>
      <c r="F15" s="28"/>
      <c r="G15" s="28"/>
      <c r="H15" s="28"/>
      <c r="I15" s="28"/>
      <c r="J15" s="28"/>
      <c r="K15" s="28"/>
      <c r="L15" s="28"/>
      <c r="M15" s="28"/>
      <c r="N15" s="28"/>
      <c r="O15" s="28"/>
      <c r="P15" s="28"/>
      <c r="Q15" s="28"/>
      <c r="S15" s="28"/>
      <c r="T15" s="28"/>
      <c r="U15" s="28"/>
    </row>
    <row r="16" spans="2:21">
      <c r="B16" s="6" t="s">
        <v>379</v>
      </c>
      <c r="C16" s="45" t="s">
        <v>464</v>
      </c>
      <c r="D16" s="28">
        <v>-120629</v>
      </c>
      <c r="E16" s="28">
        <v>-123654</v>
      </c>
      <c r="F16" s="28">
        <v>-117170</v>
      </c>
      <c r="G16" s="28">
        <v>-99400</v>
      </c>
      <c r="H16" s="28">
        <v>-99194</v>
      </c>
      <c r="I16" s="28">
        <v>-91368</v>
      </c>
      <c r="J16" s="28">
        <v>-97079</v>
      </c>
      <c r="K16" s="28">
        <v>-87799</v>
      </c>
      <c r="L16" s="28">
        <v>-89693</v>
      </c>
      <c r="M16" s="28">
        <v>-81917</v>
      </c>
      <c r="N16" s="28">
        <v>-88097</v>
      </c>
      <c r="O16" s="28">
        <v>-84694</v>
      </c>
      <c r="P16" s="28">
        <v>-77140</v>
      </c>
      <c r="Q16" s="28">
        <v>-80711</v>
      </c>
      <c r="S16" s="28">
        <v>-84772</v>
      </c>
      <c r="T16" s="28">
        <v>-79182</v>
      </c>
      <c r="U16" s="28">
        <v>-59012</v>
      </c>
    </row>
    <row r="17" spans="2:21">
      <c r="B17" s="6" t="s">
        <v>378</v>
      </c>
      <c r="C17" s="45" t="s">
        <v>465</v>
      </c>
      <c r="D17" s="28">
        <v>-58518</v>
      </c>
      <c r="E17" s="28">
        <v>-65598</v>
      </c>
      <c r="F17" s="28">
        <v>-78490</v>
      </c>
      <c r="G17" s="28">
        <v>-49264</v>
      </c>
      <c r="H17" s="28">
        <v>-55318</v>
      </c>
      <c r="I17" s="28">
        <v>-51072</v>
      </c>
      <c r="J17" s="28">
        <v>-57275</v>
      </c>
      <c r="K17" s="28">
        <v>-68441</v>
      </c>
      <c r="L17" s="28">
        <v>-89197</v>
      </c>
      <c r="M17" s="28">
        <v>-100732</v>
      </c>
      <c r="N17" s="28">
        <v>-80534</v>
      </c>
      <c r="O17" s="28">
        <v>-131586</v>
      </c>
      <c r="P17" s="28">
        <v>-141601</v>
      </c>
      <c r="Q17" s="28">
        <v>-128228</v>
      </c>
      <c r="S17" s="28">
        <v>-126123</v>
      </c>
      <c r="T17" s="28">
        <v>-124948</v>
      </c>
      <c r="U17" s="28">
        <v>-107416</v>
      </c>
    </row>
    <row r="18" spans="2:21" ht="21">
      <c r="B18" s="6" t="s">
        <v>377</v>
      </c>
      <c r="C18" s="45" t="s">
        <v>466</v>
      </c>
      <c r="D18" s="28">
        <v>0</v>
      </c>
      <c r="E18" s="28">
        <v>0</v>
      </c>
      <c r="F18" s="28">
        <v>0</v>
      </c>
      <c r="G18" s="28">
        <v>0</v>
      </c>
      <c r="H18" s="28">
        <v>0</v>
      </c>
      <c r="I18" s="28">
        <v>0</v>
      </c>
      <c r="J18" s="28" t="s">
        <v>31</v>
      </c>
      <c r="K18" s="28">
        <v>0</v>
      </c>
      <c r="L18" s="28">
        <v>-388</v>
      </c>
      <c r="M18" s="28">
        <v>-344</v>
      </c>
      <c r="N18" s="28">
        <v>-588</v>
      </c>
      <c r="O18" s="28">
        <v>-476</v>
      </c>
      <c r="P18" s="28">
        <v>-464</v>
      </c>
      <c r="Q18" s="28">
        <v>-7272</v>
      </c>
      <c r="S18" s="28">
        <v>-10245</v>
      </c>
      <c r="T18" s="28">
        <v>-11511</v>
      </c>
      <c r="U18" s="28">
        <v>-23346</v>
      </c>
    </row>
    <row r="19" spans="2:21" ht="21">
      <c r="B19" s="6" t="s">
        <v>376</v>
      </c>
      <c r="C19" s="45" t="s">
        <v>467</v>
      </c>
      <c r="D19" s="28">
        <v>-800179</v>
      </c>
      <c r="E19" s="28">
        <v>-743374</v>
      </c>
      <c r="F19" s="28">
        <v>-722465</v>
      </c>
      <c r="G19" s="28">
        <v>-897904</v>
      </c>
      <c r="H19" s="28">
        <v>-924301</v>
      </c>
      <c r="I19" s="28">
        <v>-976323</v>
      </c>
      <c r="J19" s="28">
        <v>-954890</v>
      </c>
      <c r="K19" s="28">
        <v>-1110823</v>
      </c>
      <c r="L19" s="28">
        <v>-1075522</v>
      </c>
      <c r="M19" s="28">
        <v>-984840</v>
      </c>
      <c r="N19" s="28">
        <v>-953407</v>
      </c>
      <c r="O19" s="28">
        <v>-930114</v>
      </c>
      <c r="P19" s="28">
        <v>-886231</v>
      </c>
      <c r="Q19" s="28">
        <v>-1032317</v>
      </c>
      <c r="S19" s="28">
        <v>-981869</v>
      </c>
      <c r="T19" s="28">
        <v>-955372</v>
      </c>
      <c r="U19" s="28">
        <v>-853659</v>
      </c>
    </row>
    <row r="20" spans="2:21">
      <c r="B20" s="6" t="s">
        <v>375</v>
      </c>
      <c r="C20" s="45" t="s">
        <v>468</v>
      </c>
      <c r="D20" s="28">
        <v>-958086</v>
      </c>
      <c r="E20" s="28">
        <v>-932626</v>
      </c>
      <c r="F20" s="28">
        <v>-918125</v>
      </c>
      <c r="G20" s="28">
        <f>SUM(G16,G17,G18,G19)</f>
        <v>-1046568</v>
      </c>
      <c r="H20" s="28">
        <v>-1078813</v>
      </c>
      <c r="I20" s="28">
        <f>SUM(I16,I17,I18,I19)</f>
        <v>-1118763</v>
      </c>
      <c r="J20" s="28">
        <v>-1109244</v>
      </c>
      <c r="K20" s="28">
        <f>SUM(K16,K17,K18,K19)</f>
        <v>-1267063</v>
      </c>
      <c r="L20" s="28">
        <v>-1254800</v>
      </c>
      <c r="M20" s="28">
        <v>-1167833</v>
      </c>
      <c r="N20" s="28">
        <v>-1122626</v>
      </c>
      <c r="O20" s="28">
        <v>-1146870</v>
      </c>
      <c r="P20" s="28">
        <v>-1105436</v>
      </c>
      <c r="Q20" s="28">
        <f>SUM(Q16,Q17,Q18,Q19)</f>
        <v>-1248528</v>
      </c>
      <c r="S20" s="28">
        <v>-1203009</v>
      </c>
      <c r="T20" s="28">
        <v>-1171013</v>
      </c>
      <c r="U20" s="28">
        <v>-1043433</v>
      </c>
    </row>
    <row r="21" spans="2:21" ht="21">
      <c r="B21" s="6" t="s">
        <v>374</v>
      </c>
      <c r="C21" s="45" t="s">
        <v>469</v>
      </c>
      <c r="D21" s="28">
        <v>10754815</v>
      </c>
      <c r="E21" s="28">
        <v>10849116</v>
      </c>
      <c r="F21" s="28">
        <v>10780611</v>
      </c>
      <c r="G21" s="28">
        <f>G14+G20</f>
        <v>10515389</v>
      </c>
      <c r="H21" s="28">
        <v>10401306</v>
      </c>
      <c r="I21" s="28">
        <f>I14+I20</f>
        <v>10529516</v>
      </c>
      <c r="J21" s="28">
        <v>11079957</v>
      </c>
      <c r="K21" s="28">
        <f>K14+K20</f>
        <v>11795894</v>
      </c>
      <c r="L21" s="28">
        <v>11669539</v>
      </c>
      <c r="M21" s="28">
        <v>11889956</v>
      </c>
      <c r="N21" s="28">
        <v>11804018</v>
      </c>
      <c r="O21" s="28">
        <v>11482446</v>
      </c>
      <c r="P21" s="28">
        <v>11360647</v>
      </c>
      <c r="Q21" s="28">
        <f>Q14+Q20</f>
        <v>11714409</v>
      </c>
      <c r="S21" s="28">
        <v>11827480</v>
      </c>
      <c r="T21" s="28">
        <v>11961192</v>
      </c>
      <c r="U21" s="28">
        <v>11699841</v>
      </c>
    </row>
    <row r="22" spans="2:21" ht="21">
      <c r="B22" s="6" t="s">
        <v>373</v>
      </c>
      <c r="C22" s="45" t="s">
        <v>470</v>
      </c>
      <c r="D22" s="28"/>
      <c r="E22" s="28"/>
      <c r="F22" s="28"/>
      <c r="G22" s="28"/>
      <c r="H22" s="28"/>
      <c r="I22" s="28"/>
      <c r="J22" s="28"/>
      <c r="K22" s="28"/>
      <c r="L22" s="28"/>
      <c r="M22" s="28"/>
      <c r="N22" s="28"/>
      <c r="O22" s="28"/>
      <c r="P22" s="28"/>
      <c r="Q22" s="28"/>
      <c r="S22" s="28"/>
      <c r="T22" s="28"/>
      <c r="U22" s="28"/>
    </row>
    <row r="23" spans="2:21">
      <c r="B23" s="6" t="s">
        <v>372</v>
      </c>
      <c r="C23" s="45" t="s">
        <v>471</v>
      </c>
      <c r="D23" s="28">
        <v>72</v>
      </c>
      <c r="E23" s="28">
        <v>99</v>
      </c>
      <c r="F23" s="28">
        <v>139</v>
      </c>
      <c r="G23" s="28">
        <v>174</v>
      </c>
      <c r="H23" s="28">
        <v>215</v>
      </c>
      <c r="I23" s="28">
        <v>271</v>
      </c>
      <c r="J23" s="28">
        <v>3050</v>
      </c>
      <c r="K23" s="28">
        <v>5809</v>
      </c>
      <c r="L23" s="28">
        <v>8534</v>
      </c>
      <c r="M23" s="28">
        <v>11314</v>
      </c>
      <c r="N23" s="28">
        <v>14111</v>
      </c>
      <c r="O23" s="28">
        <v>17038</v>
      </c>
      <c r="P23" s="28">
        <v>19839</v>
      </c>
      <c r="Q23" s="28">
        <v>22688</v>
      </c>
      <c r="S23" s="28">
        <v>25514</v>
      </c>
      <c r="T23" s="28">
        <v>38285</v>
      </c>
      <c r="U23" s="28">
        <v>104653</v>
      </c>
    </row>
    <row r="24" spans="2:21" ht="21">
      <c r="B24" s="6" t="s">
        <v>371</v>
      </c>
      <c r="C24" s="45" t="s">
        <v>472</v>
      </c>
      <c r="D24" s="28">
        <v>72</v>
      </c>
      <c r="E24" s="28">
        <v>99</v>
      </c>
      <c r="F24" s="28">
        <v>139</v>
      </c>
      <c r="G24" s="28">
        <f>G23</f>
        <v>174</v>
      </c>
      <c r="H24" s="28">
        <v>215</v>
      </c>
      <c r="I24" s="28">
        <f>I23</f>
        <v>271</v>
      </c>
      <c r="J24" s="28">
        <v>3050</v>
      </c>
      <c r="K24" s="28">
        <f>K23</f>
        <v>5809</v>
      </c>
      <c r="L24" s="28">
        <v>8534</v>
      </c>
      <c r="M24" s="28">
        <v>11314</v>
      </c>
      <c r="N24" s="28">
        <v>14111</v>
      </c>
      <c r="O24" s="28">
        <v>17038</v>
      </c>
      <c r="P24" s="28">
        <v>19839</v>
      </c>
      <c r="Q24" s="28">
        <f>Q23</f>
        <v>22688</v>
      </c>
      <c r="S24" s="28">
        <v>25514</v>
      </c>
      <c r="T24" s="28">
        <v>38285</v>
      </c>
      <c r="U24" s="28">
        <v>104653</v>
      </c>
    </row>
    <row r="25" spans="2:21">
      <c r="B25" s="6" t="s">
        <v>345</v>
      </c>
      <c r="C25" s="45" t="s">
        <v>473</v>
      </c>
      <c r="D25" s="28">
        <v>31784</v>
      </c>
      <c r="E25" s="28">
        <v>34744</v>
      </c>
      <c r="F25" s="28">
        <v>34296</v>
      </c>
      <c r="G25" s="28">
        <v>3495</v>
      </c>
      <c r="H25" s="28">
        <v>34312</v>
      </c>
      <c r="I25" s="28">
        <v>36100</v>
      </c>
      <c r="J25" s="28">
        <v>36251</v>
      </c>
      <c r="K25" s="28">
        <v>33712</v>
      </c>
      <c r="L25" s="28">
        <v>31550</v>
      </c>
      <c r="M25" s="28">
        <v>29856</v>
      </c>
      <c r="N25" s="28">
        <v>32768</v>
      </c>
      <c r="O25" s="28">
        <v>36839</v>
      </c>
      <c r="P25" s="28">
        <v>27623</v>
      </c>
      <c r="Q25" s="28">
        <v>29219</v>
      </c>
      <c r="S25" s="28">
        <v>31704</v>
      </c>
      <c r="T25" s="28">
        <v>4317</v>
      </c>
      <c r="U25" s="28">
        <v>5023</v>
      </c>
    </row>
    <row r="26" spans="2:21">
      <c r="B26" s="6" t="s">
        <v>344</v>
      </c>
      <c r="C26" s="45" t="s">
        <v>474</v>
      </c>
      <c r="D26" s="28">
        <v>4772</v>
      </c>
      <c r="E26" s="28">
        <v>8790</v>
      </c>
      <c r="F26" s="28">
        <v>4215</v>
      </c>
      <c r="G26" s="28">
        <v>38684</v>
      </c>
      <c r="H26" s="28">
        <v>6055</v>
      </c>
      <c r="I26" s="28">
        <v>6416</v>
      </c>
      <c r="J26" s="28">
        <v>6569</v>
      </c>
      <c r="K26" s="28">
        <v>4849</v>
      </c>
      <c r="L26" s="28">
        <v>4331</v>
      </c>
      <c r="M26" s="28">
        <v>6199</v>
      </c>
      <c r="N26" s="28">
        <v>4750</v>
      </c>
      <c r="O26" s="28">
        <v>2910</v>
      </c>
      <c r="P26" s="28">
        <v>3122</v>
      </c>
      <c r="Q26" s="28">
        <v>3254</v>
      </c>
      <c r="S26" s="28">
        <v>2599</v>
      </c>
      <c r="T26" s="28" t="s">
        <v>370</v>
      </c>
      <c r="U26" s="28">
        <v>10</v>
      </c>
    </row>
    <row r="27" spans="2:21">
      <c r="B27" s="6" t="s">
        <v>369</v>
      </c>
      <c r="C27" s="45" t="s">
        <v>475</v>
      </c>
      <c r="D27" s="28">
        <v>10791443</v>
      </c>
      <c r="E27" s="28">
        <v>10892749</v>
      </c>
      <c r="F27" s="28">
        <v>10819261</v>
      </c>
      <c r="G27" s="28">
        <f>G21+G24+G25+G26</f>
        <v>10557742</v>
      </c>
      <c r="H27" s="28">
        <v>10441888</v>
      </c>
      <c r="I27" s="28">
        <f>I21+I24+I25+I26</f>
        <v>10572303</v>
      </c>
      <c r="J27" s="28">
        <v>11125827</v>
      </c>
      <c r="K27" s="28">
        <f>K21+K24+K25+K26</f>
        <v>11840264</v>
      </c>
      <c r="L27" s="28">
        <v>11713954</v>
      </c>
      <c r="M27" s="28">
        <v>11937325</v>
      </c>
      <c r="N27" s="28">
        <v>11855647</v>
      </c>
      <c r="O27" s="28">
        <v>11539233</v>
      </c>
      <c r="P27" s="28">
        <v>11411231</v>
      </c>
      <c r="Q27" s="28">
        <f>Q21+Q24+Q25+Q26</f>
        <v>11769570</v>
      </c>
      <c r="S27" s="28">
        <v>11887297</v>
      </c>
      <c r="T27" s="28">
        <v>12003794</v>
      </c>
      <c r="U27" s="28">
        <v>11809527</v>
      </c>
    </row>
    <row r="28" spans="2:21">
      <c r="M28" s="28"/>
      <c r="N28" s="28"/>
      <c r="O28" s="28"/>
      <c r="P28" s="28"/>
      <c r="S28" s="28"/>
      <c r="T28" s="28"/>
      <c r="U28" s="28"/>
    </row>
    <row r="29" spans="2:21">
      <c r="M29" s="28"/>
    </row>
    <row r="30" spans="2:21">
      <c r="M30" s="28"/>
    </row>
    <row r="31" spans="2:21">
      <c r="M31" s="28"/>
    </row>
    <row r="32" spans="2:21">
      <c r="M32" s="28"/>
    </row>
    <row r="33" spans="13:13">
      <c r="M33"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U21"/>
  <sheetViews>
    <sheetView workbookViewId="0">
      <selection activeCell="D24" sqref="D24"/>
    </sheetView>
  </sheetViews>
  <sheetFormatPr defaultRowHeight="12.5"/>
  <cols>
    <col min="1" max="1" width="6.1796875" customWidth="1"/>
    <col min="2" max="2" width="33.453125" customWidth="1"/>
    <col min="3" max="6" width="32.453125" customWidth="1"/>
    <col min="7" max="7" width="25.81640625" customWidth="1"/>
    <col min="8" max="8" width="20.36328125" customWidth="1"/>
    <col min="9" max="9" width="17.453125" customWidth="1"/>
    <col min="10" max="10" width="13.08984375" customWidth="1"/>
    <col min="11" max="11" width="14.6328125" customWidth="1"/>
    <col min="12" max="12" width="12.1796875" customWidth="1"/>
    <col min="13" max="13" width="10.81640625" customWidth="1"/>
    <col min="14" max="14" width="11.36328125" customWidth="1"/>
    <col min="15" max="15" width="11.90625" customWidth="1"/>
    <col min="16" max="16" width="10.90625" customWidth="1"/>
    <col min="17" max="17" width="11.08984375" customWidth="1"/>
    <col min="19" max="20" width="10.1796875" customWidth="1"/>
    <col min="21" max="21" width="10.453125" customWidth="1"/>
  </cols>
  <sheetData>
    <row r="1" spans="2:21">
      <c r="B1" s="2" t="s">
        <v>95</v>
      </c>
      <c r="C1" s="2" t="s">
        <v>96</v>
      </c>
      <c r="D1" s="2"/>
      <c r="E1" s="2"/>
      <c r="F1" s="2"/>
      <c r="G1" s="2"/>
      <c r="H1" s="2"/>
      <c r="I1" s="2"/>
      <c r="J1" s="2"/>
      <c r="K1" s="2"/>
      <c r="L1" s="2"/>
    </row>
    <row r="3" spans="2:21" ht="14">
      <c r="B3" s="24" t="s">
        <v>562</v>
      </c>
      <c r="C3" s="24"/>
      <c r="D3" s="24"/>
      <c r="E3" s="24"/>
      <c r="F3" s="24"/>
      <c r="G3" s="24"/>
      <c r="H3" s="24"/>
      <c r="I3" s="24"/>
      <c r="J3" s="24"/>
      <c r="K3" s="24"/>
      <c r="L3" s="24"/>
    </row>
    <row r="4" spans="2:21">
      <c r="B4" s="4" t="s">
        <v>563</v>
      </c>
      <c r="C4" s="4"/>
      <c r="D4" s="4"/>
      <c r="E4" s="4"/>
      <c r="F4" s="4"/>
      <c r="G4" s="4"/>
      <c r="H4" s="4"/>
      <c r="I4" s="4"/>
      <c r="J4" s="4"/>
      <c r="K4" s="4"/>
      <c r="L4" s="4"/>
    </row>
    <row r="5" spans="2:21" ht="14.5">
      <c r="B5" s="25"/>
      <c r="C5" s="25"/>
      <c r="D5" s="25"/>
      <c r="E5" s="25"/>
      <c r="F5" s="25"/>
      <c r="G5" s="25"/>
      <c r="H5" s="25"/>
      <c r="I5" s="25"/>
      <c r="J5" s="25"/>
      <c r="K5" s="25"/>
      <c r="L5" s="25"/>
    </row>
    <row r="6" spans="2:21">
      <c r="B6" s="11" t="s">
        <v>103</v>
      </c>
      <c r="C6" s="11" t="s">
        <v>102</v>
      </c>
      <c r="D6" s="11"/>
      <c r="E6" s="11"/>
      <c r="F6" s="11"/>
      <c r="G6" s="11"/>
      <c r="H6" s="11"/>
      <c r="I6" s="11"/>
      <c r="J6" s="11"/>
      <c r="K6" s="11"/>
      <c r="L6" s="11"/>
    </row>
    <row r="7" spans="2:21">
      <c r="B7" s="26" t="s">
        <v>0</v>
      </c>
      <c r="C7" s="26" t="s">
        <v>56</v>
      </c>
      <c r="D7" s="71" t="s">
        <v>751</v>
      </c>
      <c r="E7" s="71">
        <v>45382</v>
      </c>
      <c r="F7" s="71">
        <v>45291</v>
      </c>
      <c r="G7" s="71">
        <v>45199</v>
      </c>
      <c r="H7" s="71" t="s">
        <v>714</v>
      </c>
      <c r="I7" s="71">
        <v>45016</v>
      </c>
      <c r="J7" s="71">
        <v>44926</v>
      </c>
      <c r="K7" s="71">
        <v>44834</v>
      </c>
      <c r="L7" s="71" t="s">
        <v>679</v>
      </c>
      <c r="M7" s="43" t="s">
        <v>599</v>
      </c>
      <c r="N7" s="43" t="s">
        <v>342</v>
      </c>
      <c r="O7" s="43" t="s">
        <v>367</v>
      </c>
      <c r="P7" s="55">
        <v>44377</v>
      </c>
      <c r="Q7" s="55" t="s">
        <v>663</v>
      </c>
      <c r="S7" s="43" t="s">
        <v>340</v>
      </c>
      <c r="T7" s="43" t="s">
        <v>407</v>
      </c>
      <c r="U7" s="43" t="s">
        <v>388</v>
      </c>
    </row>
    <row r="8" spans="2:21">
      <c r="B8" s="6" t="s">
        <v>406</v>
      </c>
      <c r="C8" s="45" t="s">
        <v>405</v>
      </c>
      <c r="D8" s="28">
        <v>10350013</v>
      </c>
      <c r="E8" s="28">
        <v>10353854</v>
      </c>
      <c r="F8" s="28">
        <v>10669066</v>
      </c>
      <c r="G8" s="28">
        <f>+G9+G10</f>
        <v>10934519</v>
      </c>
      <c r="H8" s="28">
        <f>+H9+H10</f>
        <v>10846219</v>
      </c>
      <c r="I8" s="28">
        <v>10383805</v>
      </c>
      <c r="J8" s="28">
        <v>10120218</v>
      </c>
      <c r="K8" s="28">
        <f>+K9+K10</f>
        <v>9850524</v>
      </c>
      <c r="L8" s="28">
        <f>+L9+L10</f>
        <v>11611565</v>
      </c>
      <c r="M8" s="28">
        <v>9084213</v>
      </c>
      <c r="N8" s="28">
        <v>8515701</v>
      </c>
      <c r="O8" s="28">
        <v>8594426</v>
      </c>
      <c r="P8" s="28">
        <v>8799388</v>
      </c>
      <c r="Q8" s="28">
        <v>9156240</v>
      </c>
      <c r="S8" s="28">
        <v>9380943</v>
      </c>
      <c r="T8" s="28">
        <v>8891460</v>
      </c>
      <c r="U8" s="28">
        <v>8825702</v>
      </c>
    </row>
    <row r="9" spans="2:21" ht="13.25" customHeight="1">
      <c r="B9" s="6" t="s">
        <v>404</v>
      </c>
      <c r="C9" s="45" t="s">
        <v>400</v>
      </c>
      <c r="D9" s="28">
        <v>4800367</v>
      </c>
      <c r="E9" s="28">
        <v>4511829</v>
      </c>
      <c r="F9" s="28">
        <v>4624837</v>
      </c>
      <c r="G9" s="28">
        <v>4261025</v>
      </c>
      <c r="H9" s="28">
        <v>4311324</v>
      </c>
      <c r="I9" s="28">
        <v>4469794</v>
      </c>
      <c r="J9" s="28">
        <v>4270044</v>
      </c>
      <c r="K9" s="28">
        <v>4259375</v>
      </c>
      <c r="L9" s="28">
        <v>3882629</v>
      </c>
      <c r="M9" s="28">
        <v>4543901</v>
      </c>
      <c r="N9" s="28">
        <v>4942698</v>
      </c>
      <c r="O9" s="28">
        <v>4981522</v>
      </c>
      <c r="P9" s="28">
        <v>4957080</v>
      </c>
      <c r="Q9" s="28">
        <v>5017465</v>
      </c>
      <c r="S9" s="28">
        <v>5206561</v>
      </c>
      <c r="T9" s="28">
        <v>3967906</v>
      </c>
      <c r="U9" s="28">
        <v>3983914</v>
      </c>
    </row>
    <row r="10" spans="2:21">
      <c r="B10" s="6" t="s">
        <v>399</v>
      </c>
      <c r="C10" s="45" t="s">
        <v>398</v>
      </c>
      <c r="D10" s="28">
        <v>5549646</v>
      </c>
      <c r="E10" s="28">
        <v>5842025</v>
      </c>
      <c r="F10" s="28">
        <v>6044229</v>
      </c>
      <c r="G10" s="28">
        <v>6673494</v>
      </c>
      <c r="H10" s="28">
        <v>6534895</v>
      </c>
      <c r="I10" s="28">
        <v>5914011</v>
      </c>
      <c r="J10" s="28">
        <v>5850174</v>
      </c>
      <c r="K10" s="28">
        <v>5591149</v>
      </c>
      <c r="L10" s="28">
        <v>7728936</v>
      </c>
      <c r="M10" s="28">
        <v>4540312</v>
      </c>
      <c r="N10" s="28">
        <v>3573003</v>
      </c>
      <c r="O10" s="28">
        <v>3612904</v>
      </c>
      <c r="P10" s="28">
        <v>3842308</v>
      </c>
      <c r="Q10" s="28">
        <v>4138775</v>
      </c>
      <c r="S10" s="28">
        <v>4174382</v>
      </c>
      <c r="T10" s="28">
        <v>4923554</v>
      </c>
      <c r="U10" s="28">
        <v>4841788</v>
      </c>
    </row>
    <row r="11" spans="2:21">
      <c r="B11" s="6" t="s">
        <v>403</v>
      </c>
      <c r="C11" s="45" t="s">
        <v>402</v>
      </c>
      <c r="D11" s="28">
        <v>6502116</v>
      </c>
      <c r="E11" s="28">
        <v>6667757</v>
      </c>
      <c r="F11" s="28">
        <v>7204703</v>
      </c>
      <c r="G11" s="28">
        <f>+G12+G13</f>
        <v>6892763</v>
      </c>
      <c r="H11" s="28">
        <f>+H12+H13</f>
        <v>7488676</v>
      </c>
      <c r="I11" s="28">
        <v>7925489</v>
      </c>
      <c r="J11" s="28">
        <v>7944141</v>
      </c>
      <c r="K11" s="28">
        <f>+K12+K13</f>
        <v>7966469</v>
      </c>
      <c r="L11" s="28">
        <f>+L12+L13</f>
        <v>7744675</v>
      </c>
      <c r="M11" s="28">
        <v>6936059</v>
      </c>
      <c r="N11" s="28">
        <v>7799099</v>
      </c>
      <c r="O11" s="28">
        <v>6553019</v>
      </c>
      <c r="P11" s="28">
        <v>6449325</v>
      </c>
      <c r="Q11" s="28">
        <v>6048191</v>
      </c>
      <c r="S11" s="28">
        <v>6305999</v>
      </c>
      <c r="T11" s="28">
        <v>5116946</v>
      </c>
      <c r="U11" s="28">
        <v>4942446</v>
      </c>
    </row>
    <row r="12" spans="2:21">
      <c r="B12" s="6" t="s">
        <v>401</v>
      </c>
      <c r="C12" s="45" t="s">
        <v>400</v>
      </c>
      <c r="D12" s="28">
        <v>4067410</v>
      </c>
      <c r="E12" s="28">
        <v>4013270</v>
      </c>
      <c r="F12" s="28">
        <v>4627042</v>
      </c>
      <c r="G12" s="28">
        <v>3649260</v>
      </c>
      <c r="H12" s="28">
        <v>4566934</v>
      </c>
      <c r="I12" s="28">
        <v>5014765</v>
      </c>
      <c r="J12" s="28">
        <v>5645340</v>
      </c>
      <c r="K12" s="28">
        <v>4895388</v>
      </c>
      <c r="L12" s="28">
        <v>4612047</v>
      </c>
      <c r="M12" s="28">
        <v>5240540</v>
      </c>
      <c r="N12" s="28">
        <v>6255578</v>
      </c>
      <c r="O12" s="28">
        <v>5306350</v>
      </c>
      <c r="P12" s="28">
        <v>4985375</v>
      </c>
      <c r="Q12" s="28">
        <v>4893568</v>
      </c>
      <c r="S12" s="28">
        <v>5126798</v>
      </c>
      <c r="T12" s="28">
        <v>3099678</v>
      </c>
      <c r="U12" s="28">
        <v>3081552</v>
      </c>
    </row>
    <row r="13" spans="2:21">
      <c r="B13" s="6" t="s">
        <v>399</v>
      </c>
      <c r="C13" s="45" t="s">
        <v>398</v>
      </c>
      <c r="D13" s="28">
        <v>2434706</v>
      </c>
      <c r="E13" s="28">
        <v>2654487</v>
      </c>
      <c r="F13" s="28">
        <v>2577661</v>
      </c>
      <c r="G13" s="28">
        <v>3243503</v>
      </c>
      <c r="H13" s="28">
        <v>2921742</v>
      </c>
      <c r="I13" s="28">
        <v>2910724</v>
      </c>
      <c r="J13" s="28">
        <v>2298801</v>
      </c>
      <c r="K13" s="28">
        <v>3071081</v>
      </c>
      <c r="L13" s="28">
        <v>3132628</v>
      </c>
      <c r="M13" s="28">
        <v>1695519</v>
      </c>
      <c r="N13" s="28">
        <v>1543521</v>
      </c>
      <c r="O13" s="28">
        <v>1246669</v>
      </c>
      <c r="P13" s="28">
        <v>1463950</v>
      </c>
      <c r="Q13" s="28">
        <v>1154623</v>
      </c>
      <c r="S13" s="28">
        <v>1179201</v>
      </c>
      <c r="T13" s="28">
        <v>2017268</v>
      </c>
      <c r="U13" s="28">
        <v>1860894</v>
      </c>
    </row>
    <row r="14" spans="2:21">
      <c r="B14" s="6" t="s">
        <v>397</v>
      </c>
      <c r="C14" s="45" t="s">
        <v>396</v>
      </c>
      <c r="D14" s="28">
        <v>80793</v>
      </c>
      <c r="E14" s="28">
        <v>71127</v>
      </c>
      <c r="F14" s="28">
        <v>208099</v>
      </c>
      <c r="G14" s="28">
        <v>100606</v>
      </c>
      <c r="H14" s="28">
        <v>69362</v>
      </c>
      <c r="I14" s="28">
        <v>84704</v>
      </c>
      <c r="J14" s="28">
        <v>118584</v>
      </c>
      <c r="K14" s="28">
        <v>100580</v>
      </c>
      <c r="L14" s="28">
        <v>83366</v>
      </c>
      <c r="M14" s="28">
        <v>77950</v>
      </c>
      <c r="N14" s="28">
        <v>84032</v>
      </c>
      <c r="O14" s="28">
        <v>71925</v>
      </c>
      <c r="P14" s="28">
        <v>79153</v>
      </c>
      <c r="Q14" s="28">
        <v>69377</v>
      </c>
      <c r="S14" s="28">
        <v>72182</v>
      </c>
      <c r="T14" s="28">
        <v>63607</v>
      </c>
      <c r="U14" s="28">
        <v>92448</v>
      </c>
    </row>
    <row r="15" spans="2:21" ht="21">
      <c r="B15" s="6" t="s">
        <v>395</v>
      </c>
      <c r="C15" s="45" t="s">
        <v>394</v>
      </c>
      <c r="D15" s="28">
        <v>409921</v>
      </c>
      <c r="E15" s="28">
        <v>434494</v>
      </c>
      <c r="F15" s="28">
        <v>439283</v>
      </c>
      <c r="G15" s="28">
        <v>563372</v>
      </c>
      <c r="H15" s="28">
        <v>540776</v>
      </c>
      <c r="I15" s="28">
        <v>588086</v>
      </c>
      <c r="J15" s="28">
        <v>589675</v>
      </c>
      <c r="K15" s="28">
        <v>520322</v>
      </c>
      <c r="L15" s="28">
        <v>499890</v>
      </c>
      <c r="M15" s="28">
        <v>516821</v>
      </c>
      <c r="N15" s="28">
        <v>510954</v>
      </c>
      <c r="O15" s="28">
        <v>630698</v>
      </c>
      <c r="P15" s="28">
        <v>633809</v>
      </c>
      <c r="Q15" s="28">
        <v>708133</v>
      </c>
      <c r="S15" s="28">
        <v>715708</v>
      </c>
      <c r="T15" s="28">
        <v>777758</v>
      </c>
      <c r="U15" s="28">
        <v>881593</v>
      </c>
    </row>
    <row r="16" spans="2:21" ht="16.75" customHeight="1">
      <c r="B16" s="6" t="s">
        <v>393</v>
      </c>
      <c r="C16" s="45" t="s">
        <v>392</v>
      </c>
      <c r="D16" s="28">
        <v>20154</v>
      </c>
      <c r="E16" s="28">
        <v>46757</v>
      </c>
      <c r="F16" s="28">
        <v>44046</v>
      </c>
      <c r="G16" s="28">
        <v>36351</v>
      </c>
      <c r="H16" s="28">
        <v>61470</v>
      </c>
      <c r="I16" s="28">
        <v>56445</v>
      </c>
      <c r="J16" s="28">
        <v>48191</v>
      </c>
      <c r="K16" s="28">
        <v>45687</v>
      </c>
      <c r="L16" s="28">
        <v>39551</v>
      </c>
      <c r="M16" s="28">
        <v>98931</v>
      </c>
      <c r="N16" s="28">
        <v>98077</v>
      </c>
      <c r="O16" s="28">
        <v>92069</v>
      </c>
      <c r="P16" s="28">
        <v>88523</v>
      </c>
      <c r="Q16" s="28">
        <v>84794</v>
      </c>
      <c r="S16" s="28">
        <v>85883</v>
      </c>
      <c r="T16" s="28">
        <v>65210</v>
      </c>
      <c r="U16" s="28">
        <v>56920</v>
      </c>
    </row>
    <row r="17" spans="2:21">
      <c r="B17" s="6" t="s">
        <v>391</v>
      </c>
      <c r="C17" s="45" t="s">
        <v>390</v>
      </c>
      <c r="D17" s="28">
        <v>17362997</v>
      </c>
      <c r="E17" s="28">
        <v>17573989</v>
      </c>
      <c r="F17" s="28">
        <v>18565197</v>
      </c>
      <c r="G17" s="28">
        <f>G8+G11+G14+G15+G16</f>
        <v>18527611</v>
      </c>
      <c r="H17" s="28">
        <f>H8+H11+H14+H15+H16</f>
        <v>19006503</v>
      </c>
      <c r="I17" s="28">
        <v>19038529</v>
      </c>
      <c r="J17" s="28">
        <v>18820809</v>
      </c>
      <c r="K17" s="28">
        <f>K8+K11+K14+K15+K16</f>
        <v>18483582</v>
      </c>
      <c r="L17" s="28">
        <f>L8+L11+L14+L15+L16</f>
        <v>19979047</v>
      </c>
      <c r="M17" s="28">
        <v>16713974</v>
      </c>
      <c r="N17" s="28">
        <v>17007863</v>
      </c>
      <c r="O17" s="28">
        <v>15942137</v>
      </c>
      <c r="P17" s="28">
        <v>16050198</v>
      </c>
      <c r="Q17" s="28">
        <v>16066735</v>
      </c>
      <c r="S17" s="28">
        <v>16560715</v>
      </c>
      <c r="T17" s="28">
        <v>14914981</v>
      </c>
      <c r="U17" s="28">
        <v>14799109</v>
      </c>
    </row>
    <row r="18" spans="2:21">
      <c r="M18" s="28"/>
      <c r="N18" s="28"/>
      <c r="O18" s="28"/>
      <c r="P18" s="28"/>
      <c r="Q18" s="28"/>
      <c r="S18" s="28"/>
      <c r="T18" s="28"/>
      <c r="U18" s="28"/>
    </row>
    <row r="19" spans="2:21">
      <c r="M19" s="28"/>
      <c r="N19" s="28"/>
      <c r="O19" s="28"/>
      <c r="P19" s="28"/>
      <c r="Q19" s="28"/>
      <c r="S19" s="28"/>
      <c r="T19" s="28"/>
      <c r="U19" s="28"/>
    </row>
    <row r="20" spans="2:21">
      <c r="M20" s="28"/>
      <c r="N20" s="28"/>
      <c r="O20" s="28"/>
      <c r="P20" s="28"/>
      <c r="Q20" s="28"/>
      <c r="S20" s="28"/>
      <c r="T20" s="28"/>
      <c r="U20" s="28"/>
    </row>
    <row r="21" spans="2:21">
      <c r="M21" s="28"/>
      <c r="N21" s="28"/>
      <c r="O21" s="28"/>
      <c r="P21" s="28"/>
      <c r="Q21" s="28"/>
      <c r="S21" s="28"/>
      <c r="T21" s="28"/>
      <c r="U21" s="28"/>
    </row>
  </sheetData>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U50"/>
  <sheetViews>
    <sheetView topLeftCell="A6" workbookViewId="0">
      <selection activeCell="E20" sqref="E20"/>
    </sheetView>
  </sheetViews>
  <sheetFormatPr defaultRowHeight="12.5"/>
  <cols>
    <col min="1" max="1" width="6.453125" customWidth="1"/>
    <col min="2" max="2" width="38.08984375" customWidth="1"/>
    <col min="3" max="6" width="48.54296875" customWidth="1"/>
    <col min="7" max="7" width="28.36328125" customWidth="1"/>
    <col min="8" max="8" width="22.54296875" customWidth="1"/>
    <col min="9" max="9" width="22.453125" customWidth="1"/>
    <col min="10" max="10" width="16.54296875" customWidth="1"/>
    <col min="11" max="11" width="20.6328125" customWidth="1"/>
    <col min="12" max="12" width="16.1796875" customWidth="1"/>
    <col min="13" max="13" width="15.453125" customWidth="1"/>
    <col min="14" max="14" width="12.1796875" customWidth="1"/>
    <col min="15" max="15" width="12.54296875" customWidth="1"/>
    <col min="16" max="16" width="10.81640625" customWidth="1"/>
    <col min="17" max="17" width="11.6328125" customWidth="1"/>
    <col min="18" max="18" width="10" customWidth="1"/>
    <col min="19" max="19" width="11.54296875" customWidth="1"/>
    <col min="20" max="20" width="10" customWidth="1"/>
    <col min="21" max="21" width="10.6328125" customWidth="1"/>
  </cols>
  <sheetData>
    <row r="1" spans="2:21">
      <c r="B1" s="2" t="s">
        <v>95</v>
      </c>
      <c r="C1" s="2" t="s">
        <v>96</v>
      </c>
      <c r="D1" s="2"/>
      <c r="E1" s="2"/>
      <c r="F1" s="2"/>
      <c r="G1" s="2"/>
      <c r="H1" s="2"/>
      <c r="I1" s="2"/>
      <c r="J1" s="2"/>
      <c r="K1" s="2"/>
      <c r="L1" s="2"/>
    </row>
    <row r="3" spans="2:21" ht="14">
      <c r="B3" s="24" t="s">
        <v>582</v>
      </c>
      <c r="C3" s="24"/>
      <c r="D3" s="24"/>
      <c r="E3" s="24"/>
      <c r="F3" s="24"/>
      <c r="G3" s="24"/>
      <c r="H3" s="24"/>
      <c r="I3" s="24"/>
      <c r="J3" s="24"/>
      <c r="K3" s="24"/>
      <c r="L3" s="24"/>
    </row>
    <row r="4" spans="2:21" ht="13" thickBot="1">
      <c r="B4" s="4" t="s">
        <v>649</v>
      </c>
      <c r="C4" s="4"/>
      <c r="D4" s="4"/>
      <c r="E4" s="4"/>
      <c r="F4" s="4"/>
      <c r="G4" s="4"/>
      <c r="H4" s="4"/>
      <c r="I4" s="4"/>
      <c r="J4" s="4"/>
      <c r="K4" s="4"/>
      <c r="L4" s="4"/>
    </row>
    <row r="5" spans="2:21" ht="15" thickBot="1">
      <c r="B5" s="25"/>
      <c r="C5" s="25"/>
      <c r="D5" s="25"/>
      <c r="E5" s="25"/>
      <c r="F5" s="25"/>
      <c r="G5" s="25"/>
      <c r="H5" s="25"/>
      <c r="I5" s="25"/>
      <c r="J5" s="25"/>
      <c r="K5" s="25"/>
      <c r="L5" s="25"/>
    </row>
    <row r="6" spans="2:21">
      <c r="B6" s="11"/>
      <c r="C6" s="11"/>
      <c r="D6" s="11"/>
      <c r="E6" s="11"/>
      <c r="F6" s="11"/>
      <c r="G6" s="11"/>
      <c r="H6" s="11"/>
      <c r="I6" s="11"/>
      <c r="J6" s="11"/>
      <c r="K6" s="11"/>
      <c r="L6" s="11"/>
    </row>
    <row r="7" spans="2:21">
      <c r="B7" s="26"/>
      <c r="C7" s="26"/>
      <c r="D7" s="57">
        <v>45473</v>
      </c>
      <c r="E7" s="57" t="s">
        <v>744</v>
      </c>
      <c r="F7" s="57" t="s">
        <v>733</v>
      </c>
      <c r="G7" s="76">
        <v>45199</v>
      </c>
      <c r="H7" s="57">
        <v>45107</v>
      </c>
      <c r="I7" s="57" t="s">
        <v>704</v>
      </c>
      <c r="J7" s="57" t="s">
        <v>692</v>
      </c>
      <c r="K7" s="57" t="s">
        <v>686</v>
      </c>
      <c r="L7" s="57">
        <v>44742</v>
      </c>
      <c r="M7" s="57">
        <v>44651</v>
      </c>
      <c r="N7" s="57">
        <v>44561</v>
      </c>
      <c r="O7" s="57" t="s">
        <v>367</v>
      </c>
      <c r="P7" s="57">
        <v>44377</v>
      </c>
      <c r="Q7" s="57">
        <v>44286</v>
      </c>
      <c r="S7" s="57">
        <v>44196</v>
      </c>
      <c r="T7" s="57">
        <v>43830</v>
      </c>
      <c r="U7" s="57">
        <v>43465</v>
      </c>
    </row>
    <row r="8" spans="2:21">
      <c r="B8" s="6" t="s">
        <v>600</v>
      </c>
      <c r="C8" s="56" t="s">
        <v>501</v>
      </c>
    </row>
    <row r="9" spans="2:21">
      <c r="B9" s="6" t="s">
        <v>601</v>
      </c>
      <c r="C9" s="45" t="s">
        <v>502</v>
      </c>
      <c r="D9" s="28">
        <v>2067661</v>
      </c>
      <c r="E9" s="28">
        <v>1964889</v>
      </c>
      <c r="F9" s="28">
        <v>1970827</v>
      </c>
      <c r="G9" s="28">
        <v>1945951</v>
      </c>
      <c r="H9" s="28">
        <v>1924240</v>
      </c>
      <c r="I9" s="28">
        <v>1853686</v>
      </c>
      <c r="J9" s="28">
        <v>1845216</v>
      </c>
      <c r="K9" s="28">
        <v>1738306</v>
      </c>
      <c r="L9" s="28">
        <v>1741535</v>
      </c>
      <c r="M9" s="28">
        <v>1729529</v>
      </c>
      <c r="N9" s="28">
        <v>1796302</v>
      </c>
      <c r="O9" s="28">
        <v>1870852</v>
      </c>
      <c r="P9" s="28">
        <v>1885627</v>
      </c>
      <c r="Q9" s="28">
        <v>1869086</v>
      </c>
      <c r="S9" s="28">
        <v>1889750</v>
      </c>
      <c r="T9" s="28">
        <v>2115730</v>
      </c>
      <c r="U9" s="28">
        <v>2094575</v>
      </c>
    </row>
    <row r="10" spans="2:21" ht="21">
      <c r="B10" s="6" t="s">
        <v>602</v>
      </c>
      <c r="C10" s="45" t="s">
        <v>648</v>
      </c>
      <c r="D10" s="28">
        <v>2067661</v>
      </c>
      <c r="E10" s="28">
        <v>1964889</v>
      </c>
      <c r="F10" s="28">
        <v>1970827</v>
      </c>
      <c r="G10" s="31">
        <v>1945951</v>
      </c>
      <c r="H10" s="31">
        <v>1924240</v>
      </c>
      <c r="I10" s="31">
        <v>1853686</v>
      </c>
      <c r="J10" s="31">
        <v>1816634</v>
      </c>
      <c r="K10" s="31">
        <v>1703020</v>
      </c>
      <c r="L10" s="31">
        <v>1706844</v>
      </c>
      <c r="M10" s="31">
        <v>1700948</v>
      </c>
      <c r="N10" s="31">
        <v>1739139</v>
      </c>
      <c r="O10" s="31">
        <v>1813689</v>
      </c>
      <c r="P10" s="31">
        <v>1828464</v>
      </c>
      <c r="Q10" s="31">
        <v>1811923</v>
      </c>
      <c r="S10" s="31">
        <v>1809722</v>
      </c>
      <c r="T10" s="31">
        <v>2018553</v>
      </c>
      <c r="U10" s="31">
        <v>1985965</v>
      </c>
    </row>
    <row r="11" spans="2:21">
      <c r="B11" s="6" t="s">
        <v>603</v>
      </c>
      <c r="C11" s="56" t="s">
        <v>503</v>
      </c>
      <c r="D11" s="28">
        <v>2067661</v>
      </c>
      <c r="E11" s="28">
        <v>1964889</v>
      </c>
      <c r="F11" s="28">
        <v>1970827</v>
      </c>
      <c r="G11" s="28">
        <v>1945951</v>
      </c>
      <c r="H11" s="28">
        <v>1924240</v>
      </c>
      <c r="I11" s="28">
        <v>1853686</v>
      </c>
      <c r="J11" s="28">
        <v>1845216</v>
      </c>
      <c r="K11" s="28">
        <v>1738306</v>
      </c>
      <c r="L11" s="28">
        <v>1741535</v>
      </c>
      <c r="M11" s="28">
        <v>1729529</v>
      </c>
      <c r="N11" s="28">
        <v>1796302</v>
      </c>
      <c r="O11" s="28">
        <v>1870852</v>
      </c>
      <c r="P11" s="28">
        <v>1885627</v>
      </c>
      <c r="Q11" s="28">
        <v>1869086</v>
      </c>
      <c r="S11" s="28">
        <v>1889750</v>
      </c>
      <c r="T11" s="28">
        <v>2115730</v>
      </c>
      <c r="U11" s="28">
        <v>2094575</v>
      </c>
    </row>
    <row r="12" spans="2:21">
      <c r="B12" s="6" t="s">
        <v>604</v>
      </c>
      <c r="C12" s="45" t="s">
        <v>504</v>
      </c>
      <c r="D12" s="28">
        <v>2067661</v>
      </c>
      <c r="E12" s="28">
        <v>1964889</v>
      </c>
      <c r="F12" s="28">
        <v>1970827</v>
      </c>
      <c r="G12" s="28">
        <v>1945951</v>
      </c>
      <c r="H12" s="28">
        <v>1924240</v>
      </c>
      <c r="I12" s="28">
        <v>1853686</v>
      </c>
      <c r="J12" s="28">
        <v>1816634</v>
      </c>
      <c r="K12" s="28">
        <v>1703020</v>
      </c>
      <c r="L12" s="28">
        <v>1706844</v>
      </c>
      <c r="M12" s="28">
        <v>1700948</v>
      </c>
      <c r="N12" s="28">
        <v>1739139</v>
      </c>
      <c r="O12" s="28">
        <v>1813689</v>
      </c>
      <c r="P12" s="28">
        <v>1828464</v>
      </c>
      <c r="Q12" s="28">
        <v>1811923</v>
      </c>
      <c r="S12" s="28">
        <v>1809722</v>
      </c>
      <c r="T12" s="28">
        <v>2018553</v>
      </c>
      <c r="U12" s="28">
        <v>1985965</v>
      </c>
    </row>
    <row r="13" spans="2:21">
      <c r="B13" s="6" t="s">
        <v>605</v>
      </c>
      <c r="C13" s="45" t="s">
        <v>505</v>
      </c>
      <c r="D13" s="31">
        <v>2177515</v>
      </c>
      <c r="E13" s="31">
        <v>2091330</v>
      </c>
      <c r="F13" s="31">
        <v>2113853</v>
      </c>
      <c r="G13" s="31">
        <v>2005747</v>
      </c>
      <c r="H13" s="31">
        <v>2000803</v>
      </c>
      <c r="I13" s="31">
        <v>1946836</v>
      </c>
      <c r="J13" s="31">
        <v>1954769</v>
      </c>
      <c r="K13" s="31">
        <v>1866248</v>
      </c>
      <c r="L13" s="31">
        <v>1887882</v>
      </c>
      <c r="M13" s="31">
        <v>1894083</v>
      </c>
      <c r="N13" s="31">
        <v>1978861</v>
      </c>
      <c r="O13" s="31">
        <v>2071818</v>
      </c>
      <c r="P13" s="31">
        <v>2104998</v>
      </c>
      <c r="Q13" s="31">
        <v>2106664</v>
      </c>
      <c r="S13" s="31">
        <v>2145333</v>
      </c>
      <c r="T13" s="31">
        <v>2444537</v>
      </c>
      <c r="U13" s="31">
        <v>2453560</v>
      </c>
    </row>
    <row r="14" spans="2:21" ht="21">
      <c r="B14" s="6" t="s">
        <v>606</v>
      </c>
      <c r="C14" s="45" t="s">
        <v>506</v>
      </c>
      <c r="D14" s="31">
        <v>2177515</v>
      </c>
      <c r="E14" s="31">
        <v>2091330</v>
      </c>
      <c r="F14" s="31">
        <v>2113853</v>
      </c>
      <c r="G14" s="31">
        <v>2005747</v>
      </c>
      <c r="H14" s="31">
        <v>2000803</v>
      </c>
      <c r="I14" s="31">
        <v>1946836</v>
      </c>
      <c r="J14" s="31">
        <v>1926188</v>
      </c>
      <c r="K14" s="31">
        <v>1830962</v>
      </c>
      <c r="L14" s="31">
        <v>1853192</v>
      </c>
      <c r="M14" s="31">
        <v>1865501</v>
      </c>
      <c r="N14" s="31">
        <v>1921698</v>
      </c>
      <c r="O14" s="31">
        <v>2014655</v>
      </c>
      <c r="P14" s="31">
        <v>2047835</v>
      </c>
      <c r="Q14" s="31">
        <v>2049501</v>
      </c>
      <c r="S14" s="31">
        <v>2065305</v>
      </c>
      <c r="T14" s="31">
        <v>2347360</v>
      </c>
      <c r="U14" s="31">
        <v>2344951</v>
      </c>
    </row>
    <row r="15" spans="2:21">
      <c r="B15" s="6" t="s">
        <v>607</v>
      </c>
      <c r="C15" s="45" t="s">
        <v>507</v>
      </c>
      <c r="D15" s="31"/>
      <c r="E15" s="31"/>
      <c r="F15" s="31"/>
      <c r="G15" s="31"/>
      <c r="H15" s="31"/>
      <c r="I15" s="31"/>
      <c r="J15" s="31"/>
      <c r="K15" s="31"/>
      <c r="L15" s="31"/>
      <c r="M15" s="31"/>
      <c r="N15" s="31"/>
      <c r="O15" s="31"/>
      <c r="P15" s="31"/>
      <c r="Q15" s="31"/>
      <c r="S15" s="31"/>
      <c r="T15" s="31"/>
      <c r="U15" s="31"/>
    </row>
    <row r="16" spans="2:21">
      <c r="B16" s="6" t="s">
        <v>608</v>
      </c>
      <c r="C16" s="45" t="s">
        <v>508</v>
      </c>
      <c r="D16" s="31">
        <v>12415387</v>
      </c>
      <c r="E16" s="31">
        <v>12720100</v>
      </c>
      <c r="F16" s="31">
        <v>12990139</v>
      </c>
      <c r="G16" s="31">
        <v>12294111</v>
      </c>
      <c r="H16" s="31" t="s">
        <v>715</v>
      </c>
      <c r="I16" s="31">
        <v>13049230</v>
      </c>
      <c r="J16" s="31">
        <v>13074111</v>
      </c>
      <c r="K16" s="31">
        <v>13420422</v>
      </c>
      <c r="L16" s="31">
        <v>13179229</v>
      </c>
      <c r="M16" s="31">
        <v>13501349</v>
      </c>
      <c r="N16" s="31">
        <v>13544071</v>
      </c>
      <c r="O16" s="31">
        <v>13304759</v>
      </c>
      <c r="P16" s="31">
        <v>13249427</v>
      </c>
      <c r="Q16" s="31">
        <v>13559073</v>
      </c>
      <c r="S16" s="31">
        <v>14438751</v>
      </c>
      <c r="T16" s="31" t="s">
        <v>660</v>
      </c>
      <c r="U16" s="31">
        <v>13671845</v>
      </c>
    </row>
    <row r="17" spans="2:21">
      <c r="B17" s="6" t="s">
        <v>693</v>
      </c>
      <c r="C17" s="45" t="s">
        <v>700</v>
      </c>
      <c r="D17" s="31">
        <v>10267654</v>
      </c>
      <c r="E17" s="31">
        <v>10524833</v>
      </c>
      <c r="F17" s="31">
        <v>10621687</v>
      </c>
      <c r="G17" s="31"/>
      <c r="H17" s="31" t="s">
        <v>716</v>
      </c>
      <c r="I17" s="31"/>
      <c r="J17" s="31">
        <v>11226342</v>
      </c>
      <c r="K17" s="31"/>
      <c r="L17" s="31"/>
      <c r="M17" s="31"/>
      <c r="N17" s="31">
        <v>11998340</v>
      </c>
      <c r="O17" s="31"/>
      <c r="P17" s="31"/>
      <c r="Q17" s="31"/>
      <c r="S17" s="31"/>
      <c r="T17" s="31"/>
      <c r="U17" s="31"/>
    </row>
    <row r="18" spans="2:21">
      <c r="B18" s="6" t="s">
        <v>694</v>
      </c>
      <c r="C18" s="45" t="s">
        <v>697</v>
      </c>
      <c r="D18" s="31">
        <v>1722501</v>
      </c>
      <c r="E18" s="31">
        <v>1722501</v>
      </c>
      <c r="F18" s="31">
        <v>1722501</v>
      </c>
      <c r="G18" s="31"/>
      <c r="H18" s="31">
        <v>1354911</v>
      </c>
      <c r="I18" s="31"/>
      <c r="J18" s="31">
        <v>1354911</v>
      </c>
      <c r="K18" s="31"/>
      <c r="L18" s="31"/>
      <c r="M18" s="31"/>
      <c r="N18" s="31">
        <v>1060015</v>
      </c>
      <c r="O18" s="31"/>
      <c r="P18" s="31"/>
      <c r="Q18" s="31"/>
      <c r="S18" s="31"/>
      <c r="T18" s="31"/>
      <c r="U18" s="31"/>
    </row>
    <row r="19" spans="2:21">
      <c r="B19" s="6" t="s">
        <v>695</v>
      </c>
      <c r="C19" s="45" t="s">
        <v>698</v>
      </c>
      <c r="D19" s="31">
        <v>415972</v>
      </c>
      <c r="E19" s="31">
        <v>460058</v>
      </c>
      <c r="F19" s="31">
        <v>630187</v>
      </c>
      <c r="G19" s="31"/>
      <c r="H19" s="31">
        <v>501964</v>
      </c>
      <c r="I19" s="31"/>
      <c r="J19" s="31">
        <v>455711</v>
      </c>
      <c r="K19" s="31"/>
      <c r="L19" s="31"/>
      <c r="M19" s="31"/>
      <c r="N19" s="31">
        <v>463378</v>
      </c>
      <c r="O19" s="31"/>
      <c r="P19" s="31"/>
      <c r="Q19" s="31"/>
      <c r="S19" s="31"/>
      <c r="T19" s="31"/>
      <c r="U19" s="31"/>
    </row>
    <row r="20" spans="2:21">
      <c r="B20" s="6" t="s">
        <v>696</v>
      </c>
      <c r="C20" s="45" t="s">
        <v>699</v>
      </c>
      <c r="D20" s="31">
        <v>9259</v>
      </c>
      <c r="E20" s="31">
        <v>12708</v>
      </c>
      <c r="F20" s="31">
        <v>15764</v>
      </c>
      <c r="G20" s="31"/>
      <c r="H20" s="31">
        <v>20157</v>
      </c>
      <c r="I20" s="31"/>
      <c r="J20" s="31">
        <v>37147</v>
      </c>
      <c r="K20" s="31"/>
      <c r="L20" s="31"/>
      <c r="M20" s="31"/>
      <c r="N20" s="31">
        <v>22338</v>
      </c>
      <c r="O20" s="31"/>
      <c r="P20" s="31"/>
      <c r="Q20" s="31"/>
      <c r="S20" s="31"/>
      <c r="T20" s="31"/>
      <c r="U20" s="31"/>
    </row>
    <row r="21" spans="2:21" ht="21">
      <c r="B21" s="6" t="s">
        <v>609</v>
      </c>
      <c r="C21" s="45" t="s">
        <v>509</v>
      </c>
      <c r="D21" s="31">
        <v>12415387</v>
      </c>
      <c r="E21" s="31">
        <v>12720100</v>
      </c>
      <c r="F21" s="31">
        <v>12990139</v>
      </c>
      <c r="G21" s="31"/>
      <c r="H21" s="31" t="s">
        <v>715</v>
      </c>
      <c r="I21" s="31">
        <v>13049230</v>
      </c>
      <c r="J21" s="31">
        <v>13053187</v>
      </c>
      <c r="K21" s="31">
        <v>13394445</v>
      </c>
      <c r="L21" s="31">
        <v>11759399</v>
      </c>
      <c r="M21" s="31">
        <v>13476099</v>
      </c>
      <c r="N21" s="31">
        <v>13491884</v>
      </c>
      <c r="O21" s="31">
        <v>13253971</v>
      </c>
      <c r="P21" s="31">
        <v>13199948</v>
      </c>
      <c r="Q21" s="31">
        <v>13502308</v>
      </c>
      <c r="S21" s="31">
        <v>14386856</v>
      </c>
      <c r="T21" s="64" t="s">
        <v>661</v>
      </c>
      <c r="U21" s="64">
        <v>13559014</v>
      </c>
    </row>
    <row r="22" spans="2:21" ht="14.4" customHeight="1">
      <c r="B22" s="6" t="s">
        <v>610</v>
      </c>
      <c r="C22" s="45" t="s">
        <v>510</v>
      </c>
      <c r="D22" s="31"/>
      <c r="E22" s="31"/>
      <c r="F22" s="31"/>
      <c r="G22" s="31"/>
      <c r="H22" s="31"/>
      <c r="I22" s="31"/>
      <c r="J22" s="31"/>
      <c r="K22" s="31"/>
      <c r="L22" s="31"/>
      <c r="M22" s="31"/>
      <c r="N22" s="31"/>
      <c r="O22" s="31"/>
      <c r="P22" s="31"/>
      <c r="Q22" s="31"/>
      <c r="S22" s="31"/>
      <c r="T22" s="64"/>
      <c r="U22" s="64"/>
    </row>
    <row r="23" spans="2:21">
      <c r="B23" s="6" t="s">
        <v>568</v>
      </c>
      <c r="C23" s="45" t="s">
        <v>511</v>
      </c>
      <c r="D23" s="64">
        <v>16.649999999999999</v>
      </c>
      <c r="E23" s="64">
        <v>15.45</v>
      </c>
      <c r="F23" s="64">
        <v>15.17</v>
      </c>
      <c r="G23" s="64">
        <v>15.83</v>
      </c>
      <c r="H23" s="64">
        <v>15.48</v>
      </c>
      <c r="I23" s="64">
        <v>14.21</v>
      </c>
      <c r="J23" s="64">
        <v>14.11</v>
      </c>
      <c r="K23" s="64">
        <v>12.95</v>
      </c>
      <c r="L23" s="64">
        <v>13.21</v>
      </c>
      <c r="M23" s="64">
        <v>12.81</v>
      </c>
      <c r="N23" s="64">
        <v>13.26</v>
      </c>
      <c r="O23" s="64">
        <v>14.06</v>
      </c>
      <c r="P23" s="64">
        <v>14.23</v>
      </c>
      <c r="Q23" s="64">
        <v>13.78</v>
      </c>
      <c r="S23" s="64">
        <v>13.09</v>
      </c>
      <c r="T23" s="64">
        <v>14.19</v>
      </c>
      <c r="U23" s="64">
        <v>15.32</v>
      </c>
    </row>
    <row r="24" spans="2:21" ht="21">
      <c r="B24" s="6" t="s">
        <v>569</v>
      </c>
      <c r="C24" s="45" t="s">
        <v>512</v>
      </c>
      <c r="D24" s="64">
        <v>16.649999999999999</v>
      </c>
      <c r="E24" s="64">
        <v>15.45</v>
      </c>
      <c r="F24" s="64">
        <v>15.17</v>
      </c>
      <c r="G24" s="64">
        <v>15.83</v>
      </c>
      <c r="H24" s="64">
        <v>15.48</v>
      </c>
      <c r="I24" s="64">
        <v>14.21</v>
      </c>
      <c r="J24" s="64">
        <v>13.92</v>
      </c>
      <c r="K24" s="64">
        <v>12.71</v>
      </c>
      <c r="L24" s="64">
        <v>12.98</v>
      </c>
      <c r="M24" s="64">
        <v>12.62</v>
      </c>
      <c r="N24" s="64">
        <v>12.89</v>
      </c>
      <c r="O24" s="64">
        <v>13.68</v>
      </c>
      <c r="P24" s="64">
        <v>13.85</v>
      </c>
      <c r="Q24" s="64">
        <v>13.42</v>
      </c>
      <c r="S24" s="64">
        <v>12.58</v>
      </c>
      <c r="T24" s="64">
        <v>13.61</v>
      </c>
      <c r="U24" s="64">
        <v>14.65</v>
      </c>
    </row>
    <row r="25" spans="2:21" ht="14.4" customHeight="1">
      <c r="B25" s="6" t="s">
        <v>570</v>
      </c>
      <c r="C25" s="45" t="s">
        <v>513</v>
      </c>
      <c r="D25" s="64">
        <v>16.649999999999999</v>
      </c>
      <c r="E25" s="64">
        <v>15.45</v>
      </c>
      <c r="F25" s="64">
        <v>15.17</v>
      </c>
      <c r="G25" s="64">
        <v>15.83</v>
      </c>
      <c r="H25" s="64">
        <v>15.48</v>
      </c>
      <c r="I25" s="64">
        <v>14.21</v>
      </c>
      <c r="J25" s="64">
        <v>14.11</v>
      </c>
      <c r="K25" s="64">
        <v>12.95</v>
      </c>
      <c r="L25" s="64">
        <v>13.21</v>
      </c>
      <c r="M25" s="64">
        <v>12.81</v>
      </c>
      <c r="N25" s="64">
        <v>13.26</v>
      </c>
      <c r="O25" s="64">
        <v>14.06</v>
      </c>
      <c r="P25" s="64">
        <v>14.23</v>
      </c>
      <c r="Q25" s="64">
        <v>13.78</v>
      </c>
      <c r="S25" s="64">
        <v>13.09</v>
      </c>
      <c r="T25" s="31">
        <v>14.19</v>
      </c>
      <c r="U25" s="31">
        <v>15.32</v>
      </c>
    </row>
    <row r="26" spans="2:21" ht="21">
      <c r="B26" s="6" t="s">
        <v>571</v>
      </c>
      <c r="C26" s="45" t="s">
        <v>514</v>
      </c>
      <c r="D26" s="64">
        <v>16.649999999999999</v>
      </c>
      <c r="E26" s="64">
        <v>15.45</v>
      </c>
      <c r="F26" s="64">
        <v>15.17</v>
      </c>
      <c r="G26" s="64">
        <v>15.83</v>
      </c>
      <c r="H26" s="64">
        <v>15.48</v>
      </c>
      <c r="I26" s="64">
        <v>14.21</v>
      </c>
      <c r="J26" s="64">
        <v>13.92</v>
      </c>
      <c r="K26" s="64">
        <v>12.71</v>
      </c>
      <c r="L26" s="64">
        <v>12.98</v>
      </c>
      <c r="M26" s="64">
        <v>12.62</v>
      </c>
      <c r="N26" s="64">
        <v>12.89</v>
      </c>
      <c r="O26" s="64">
        <v>13.68</v>
      </c>
      <c r="P26" s="64">
        <v>13.85</v>
      </c>
      <c r="Q26" s="64">
        <v>13.42</v>
      </c>
      <c r="S26" s="64">
        <v>12.58</v>
      </c>
      <c r="T26" s="31">
        <v>13.61</v>
      </c>
      <c r="U26" s="31">
        <v>14.65</v>
      </c>
    </row>
    <row r="27" spans="2:21">
      <c r="B27" s="6" t="s">
        <v>572</v>
      </c>
      <c r="C27" s="45" t="s">
        <v>515</v>
      </c>
      <c r="D27" s="64">
        <v>17.54</v>
      </c>
      <c r="E27" s="64">
        <v>16.440000000000001</v>
      </c>
      <c r="F27" s="64">
        <v>16.27</v>
      </c>
      <c r="G27" s="64">
        <v>16.309999999999999</v>
      </c>
      <c r="H27" s="64">
        <v>16.100000000000001</v>
      </c>
      <c r="I27" s="64">
        <v>14.92</v>
      </c>
      <c r="J27" s="64">
        <v>14.95</v>
      </c>
      <c r="K27" s="64">
        <v>13.91</v>
      </c>
      <c r="L27" s="64">
        <v>14.32</v>
      </c>
      <c r="M27" s="64">
        <v>14.03</v>
      </c>
      <c r="N27" s="64">
        <v>14.61</v>
      </c>
      <c r="O27" s="64">
        <v>15.57</v>
      </c>
      <c r="P27" s="64">
        <v>15.89</v>
      </c>
      <c r="Q27" s="64">
        <v>15.54</v>
      </c>
      <c r="S27" s="64">
        <v>14.86</v>
      </c>
      <c r="T27" s="65">
        <v>16.39</v>
      </c>
      <c r="U27" s="65">
        <v>17.95</v>
      </c>
    </row>
    <row r="28" spans="2:21" ht="21">
      <c r="B28" s="6" t="s">
        <v>573</v>
      </c>
      <c r="C28" s="45" t="s">
        <v>516</v>
      </c>
      <c r="D28" s="64">
        <v>17.54</v>
      </c>
      <c r="E28" s="64">
        <v>16.440000000000001</v>
      </c>
      <c r="F28" s="64">
        <v>16.27</v>
      </c>
      <c r="G28" s="64">
        <v>16.309999999999999</v>
      </c>
      <c r="H28" s="64">
        <v>16.100000000000001</v>
      </c>
      <c r="I28" s="64">
        <v>14.92</v>
      </c>
      <c r="J28" s="64">
        <v>14.76</v>
      </c>
      <c r="K28" s="64">
        <v>13.67</v>
      </c>
      <c r="L28" s="64">
        <v>14.09</v>
      </c>
      <c r="M28" s="64">
        <v>13.84</v>
      </c>
      <c r="N28" s="64">
        <v>14.24</v>
      </c>
      <c r="O28" s="64">
        <v>15.2</v>
      </c>
      <c r="P28" s="64">
        <v>15.51</v>
      </c>
      <c r="Q28" s="64">
        <v>15.18</v>
      </c>
      <c r="S28" s="64">
        <v>14.36</v>
      </c>
      <c r="T28" s="65">
        <v>15.83</v>
      </c>
      <c r="U28" s="65">
        <v>17.29</v>
      </c>
    </row>
    <row r="29" spans="2:21">
      <c r="B29" s="6" t="s">
        <v>611</v>
      </c>
      <c r="C29" s="45" t="s">
        <v>517</v>
      </c>
      <c r="D29" s="31"/>
      <c r="E29" s="31"/>
      <c r="F29" s="31"/>
      <c r="G29" s="31"/>
      <c r="H29" s="31"/>
      <c r="I29" s="31"/>
      <c r="J29" s="31"/>
      <c r="K29" s="31"/>
      <c r="L29" s="31"/>
      <c r="M29" s="31"/>
      <c r="N29" s="31"/>
      <c r="O29" s="31"/>
      <c r="P29" s="31"/>
      <c r="Q29" s="31"/>
      <c r="S29" s="31"/>
      <c r="T29" s="31"/>
      <c r="U29" s="31"/>
    </row>
    <row r="30" spans="2:21">
      <c r="B30" s="6" t="s">
        <v>612</v>
      </c>
      <c r="C30" s="45" t="s">
        <v>518</v>
      </c>
      <c r="D30" s="31">
        <v>23032479</v>
      </c>
      <c r="E30" s="31">
        <v>23260990</v>
      </c>
      <c r="F30" s="31" t="s">
        <v>735</v>
      </c>
      <c r="G30" s="31">
        <v>24005451</v>
      </c>
      <c r="H30" s="31">
        <v>24371735</v>
      </c>
      <c r="I30" s="31">
        <v>24582507</v>
      </c>
      <c r="J30" s="31">
        <v>24062778</v>
      </c>
      <c r="K30" s="31">
        <v>24387348</v>
      </c>
      <c r="L30" s="31">
        <v>25648152</v>
      </c>
      <c r="M30" s="31">
        <v>22455984</v>
      </c>
      <c r="N30" s="31">
        <v>22821635</v>
      </c>
      <c r="O30" s="31">
        <v>21773668</v>
      </c>
      <c r="P30" s="31">
        <v>21818446</v>
      </c>
      <c r="Q30" s="31">
        <v>21548258</v>
      </c>
      <c r="S30" s="31">
        <v>22073776</v>
      </c>
      <c r="T30" s="31" t="s">
        <v>662</v>
      </c>
      <c r="U30" s="31">
        <v>19439206</v>
      </c>
    </row>
    <row r="31" spans="2:21">
      <c r="B31" s="6" t="s">
        <v>611</v>
      </c>
      <c r="C31" s="45" t="s">
        <v>517</v>
      </c>
      <c r="D31" s="65">
        <v>9</v>
      </c>
      <c r="E31" s="65">
        <v>8.4</v>
      </c>
      <c r="F31" s="65">
        <v>8.1</v>
      </c>
      <c r="G31" s="65">
        <v>8.1</v>
      </c>
      <c r="H31" s="65">
        <v>7.9</v>
      </c>
      <c r="I31" s="65">
        <v>7.5</v>
      </c>
      <c r="J31" s="65">
        <v>7.7</v>
      </c>
      <c r="K31" s="65">
        <v>7.1</v>
      </c>
      <c r="L31" s="65">
        <v>6.8</v>
      </c>
      <c r="M31" s="65">
        <v>7.7</v>
      </c>
      <c r="N31" s="65">
        <v>7.9</v>
      </c>
      <c r="O31" s="65">
        <v>8.6</v>
      </c>
      <c r="P31" s="65">
        <v>8.6</v>
      </c>
      <c r="Q31" s="65">
        <v>8.6999999999999993</v>
      </c>
      <c r="S31" s="65">
        <v>8.6</v>
      </c>
      <c r="T31" s="65">
        <v>10.4</v>
      </c>
      <c r="U31" s="65">
        <v>10.8</v>
      </c>
    </row>
    <row r="32" spans="2:21" ht="21">
      <c r="B32" s="6" t="s">
        <v>613</v>
      </c>
      <c r="C32" s="45" t="s">
        <v>519</v>
      </c>
      <c r="D32" s="65">
        <v>9</v>
      </c>
      <c r="E32" s="65">
        <v>8.4</v>
      </c>
      <c r="F32" s="65">
        <v>8.1</v>
      </c>
      <c r="G32" s="65">
        <v>8.1</v>
      </c>
      <c r="H32" s="65">
        <v>7.9</v>
      </c>
      <c r="I32" s="65">
        <v>7.5</v>
      </c>
      <c r="J32" s="65">
        <v>7.6</v>
      </c>
      <c r="K32" s="65">
        <v>7</v>
      </c>
      <c r="L32" s="65">
        <v>6.7</v>
      </c>
      <c r="M32" s="65">
        <v>7.6</v>
      </c>
      <c r="N32" s="65">
        <v>7.6</v>
      </c>
      <c r="O32" s="65">
        <v>8.3000000000000007</v>
      </c>
      <c r="P32" s="65">
        <v>8.4</v>
      </c>
      <c r="Q32" s="65">
        <v>8.5</v>
      </c>
      <c r="S32" s="65">
        <v>8.3000000000000007</v>
      </c>
      <c r="T32" s="65">
        <v>10</v>
      </c>
      <c r="U32" s="65">
        <v>10.3</v>
      </c>
    </row>
    <row r="33" spans="10:17">
      <c r="J33" s="28"/>
      <c r="L33" s="28"/>
      <c r="M33" s="28"/>
      <c r="N33" s="28"/>
      <c r="O33" s="28"/>
      <c r="P33" s="28"/>
      <c r="Q33" s="28"/>
    </row>
    <row r="34" spans="10:17">
      <c r="L34" s="28"/>
    </row>
    <row r="35" spans="10:17">
      <c r="L35" s="31"/>
    </row>
    <row r="36" spans="10:17">
      <c r="L36" s="31"/>
    </row>
    <row r="37" spans="10:17">
      <c r="L37" s="31"/>
    </row>
    <row r="38" spans="10:17">
      <c r="L38" s="31"/>
    </row>
    <row r="39" spans="10:17">
      <c r="L39" s="31"/>
    </row>
    <row r="40" spans="10:17">
      <c r="L40" s="31"/>
    </row>
    <row r="41" spans="10:17">
      <c r="L41" s="64"/>
    </row>
    <row r="42" spans="10:17">
      <c r="L42" s="64"/>
    </row>
    <row r="43" spans="10:17">
      <c r="L43" s="64"/>
    </row>
    <row r="44" spans="10:17">
      <c r="L44" s="64"/>
    </row>
    <row r="45" spans="10:17">
      <c r="L45" s="64"/>
    </row>
    <row r="46" spans="10:17">
      <c r="L46" s="64"/>
    </row>
    <row r="47" spans="10:17">
      <c r="L47" s="31"/>
    </row>
    <row r="48" spans="10:17">
      <c r="L48" s="31"/>
    </row>
    <row r="49" spans="12:12">
      <c r="L49" s="65"/>
    </row>
    <row r="50" spans="12:12">
      <c r="L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16"/>
  <sheetViews>
    <sheetView workbookViewId="0">
      <selection activeCell="H25" sqref="H25"/>
    </sheetView>
  </sheetViews>
  <sheetFormatPr defaultRowHeight="12.5"/>
  <cols>
    <col min="2" max="2" width="6.81640625" customWidth="1"/>
    <col min="3" max="3" width="39.08984375" customWidth="1"/>
    <col min="4" max="4" width="15.54296875" customWidth="1"/>
    <col min="5" max="5" width="18.36328125" customWidth="1"/>
    <col min="6" max="6" width="22.36328125" customWidth="1"/>
    <col min="7" max="7" width="11.81640625" customWidth="1"/>
    <col min="8" max="8" width="13.6328125" customWidth="1"/>
  </cols>
  <sheetData>
    <row r="1" spans="2:8">
      <c r="B1" s="2" t="s">
        <v>95</v>
      </c>
      <c r="C1" s="2" t="s">
        <v>96</v>
      </c>
    </row>
    <row r="2" spans="2:8">
      <c r="B2" s="2"/>
      <c r="C2" s="2"/>
    </row>
    <row r="3" spans="2:8" ht="14">
      <c r="B3" s="24" t="s">
        <v>651</v>
      </c>
      <c r="C3" s="2"/>
    </row>
    <row r="4" spans="2:8">
      <c r="B4" s="4" t="s">
        <v>650</v>
      </c>
    </row>
    <row r="6" spans="2:8" ht="12.5" customHeight="1">
      <c r="B6" s="90" t="s">
        <v>614</v>
      </c>
      <c r="C6" s="83" t="s">
        <v>615</v>
      </c>
      <c r="D6" s="83" t="s">
        <v>616</v>
      </c>
      <c r="E6" s="66" t="s">
        <v>617</v>
      </c>
      <c r="F6" s="66" t="s">
        <v>617</v>
      </c>
      <c r="G6" s="83" t="s">
        <v>619</v>
      </c>
      <c r="H6" s="84"/>
    </row>
    <row r="7" spans="2:8">
      <c r="B7" s="90"/>
      <c r="C7" s="83"/>
      <c r="D7" s="83"/>
      <c r="E7" s="66" t="s">
        <v>622</v>
      </c>
      <c r="F7" s="66" t="s">
        <v>618</v>
      </c>
      <c r="G7" s="83"/>
      <c r="H7" s="84"/>
    </row>
    <row r="8" spans="2:8">
      <c r="B8" s="90"/>
      <c r="C8" s="83"/>
      <c r="D8" s="83"/>
      <c r="E8" s="67"/>
      <c r="F8" s="66"/>
      <c r="G8" s="83"/>
      <c r="H8" s="84"/>
    </row>
    <row r="9" spans="2:8" ht="12.5" customHeight="1">
      <c r="B9" s="90" t="s">
        <v>56</v>
      </c>
      <c r="C9" s="83" t="s">
        <v>549</v>
      </c>
      <c r="D9" s="83" t="s">
        <v>550</v>
      </c>
      <c r="E9" s="66" t="s">
        <v>551</v>
      </c>
      <c r="F9" s="66" t="s">
        <v>552</v>
      </c>
      <c r="G9" s="83" t="s">
        <v>554</v>
      </c>
      <c r="H9" s="84"/>
    </row>
    <row r="10" spans="2:8" ht="25">
      <c r="B10" s="90"/>
      <c r="C10" s="83"/>
      <c r="D10" s="83"/>
      <c r="E10" s="66" t="s">
        <v>623</v>
      </c>
      <c r="F10" s="66" t="s">
        <v>553</v>
      </c>
      <c r="G10" s="83"/>
      <c r="H10" s="84"/>
    </row>
    <row r="11" spans="2:8" ht="23.5" customHeight="1">
      <c r="B11" s="90"/>
      <c r="C11" s="83"/>
      <c r="D11" s="83"/>
      <c r="E11" s="67"/>
      <c r="F11" s="66"/>
      <c r="G11" s="83"/>
      <c r="H11" s="84"/>
    </row>
    <row r="12" spans="2:8" ht="13" thickBot="1">
      <c r="B12" s="85" t="s">
        <v>652</v>
      </c>
      <c r="C12" s="86"/>
      <c r="D12" s="86"/>
      <c r="E12" s="86"/>
      <c r="F12" s="86"/>
      <c r="G12" s="86"/>
      <c r="H12" s="87"/>
    </row>
    <row r="13" spans="2:8" ht="25.5" thickBot="1">
      <c r="B13" s="58" t="s">
        <v>520</v>
      </c>
      <c r="C13" s="59" t="s">
        <v>555</v>
      </c>
      <c r="D13" s="59" t="s">
        <v>576</v>
      </c>
      <c r="E13" s="60">
        <v>1</v>
      </c>
      <c r="F13" s="60">
        <v>1</v>
      </c>
      <c r="G13" s="59" t="s">
        <v>620</v>
      </c>
      <c r="H13" s="59" t="s">
        <v>556</v>
      </c>
    </row>
    <row r="14" spans="2:8" ht="25.5" thickBot="1">
      <c r="B14" s="58" t="s">
        <v>524</v>
      </c>
      <c r="C14" s="59" t="s">
        <v>557</v>
      </c>
      <c r="D14" s="59" t="s">
        <v>576</v>
      </c>
      <c r="E14" s="60">
        <v>1</v>
      </c>
      <c r="F14" s="60">
        <v>1</v>
      </c>
      <c r="G14" s="59" t="s">
        <v>620</v>
      </c>
      <c r="H14" s="59" t="s">
        <v>556</v>
      </c>
    </row>
    <row r="15" spans="2:8">
      <c r="B15" s="88" t="s">
        <v>653</v>
      </c>
      <c r="C15" s="89"/>
      <c r="D15" s="89"/>
      <c r="E15" s="89"/>
      <c r="F15" s="89"/>
      <c r="G15" s="89"/>
      <c r="H15" s="89"/>
    </row>
    <row r="16" spans="2:8" ht="25.5" thickBot="1">
      <c r="B16" s="58" t="s">
        <v>520</v>
      </c>
      <c r="C16" s="59" t="s">
        <v>621</v>
      </c>
      <c r="D16" s="59" t="s">
        <v>576</v>
      </c>
      <c r="E16" s="60">
        <v>1</v>
      </c>
      <c r="F16" s="60">
        <v>1</v>
      </c>
      <c r="G16" s="59" t="s">
        <v>620</v>
      </c>
      <c r="H16" s="59" t="s">
        <v>556</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76"/>
  <sheetViews>
    <sheetView topLeftCell="A62" zoomScaleNormal="100" workbookViewId="0">
      <selection activeCell="F72" sqref="F72"/>
    </sheetView>
  </sheetViews>
  <sheetFormatPr defaultRowHeight="12.5"/>
  <cols>
    <col min="2" max="2" width="39.08984375" customWidth="1"/>
    <col min="3" max="3" width="28.36328125" customWidth="1"/>
    <col min="4" max="4" width="16.6328125" customWidth="1"/>
    <col min="5" max="5" width="13.1796875" customWidth="1"/>
    <col min="6" max="6" width="13.6328125" customWidth="1"/>
    <col min="7" max="7" width="11.6328125" customWidth="1"/>
    <col min="8" max="8" width="16.08984375" customWidth="1"/>
    <col min="9" max="9" width="19" customWidth="1"/>
    <col min="11" max="11" width="46.08984375" customWidth="1"/>
  </cols>
  <sheetData>
    <row r="1" spans="2:9">
      <c r="B1" s="2" t="s">
        <v>95</v>
      </c>
      <c r="C1" s="2" t="s">
        <v>96</v>
      </c>
    </row>
    <row r="3" spans="2:9" ht="14">
      <c r="B3" s="24" t="s">
        <v>566</v>
      </c>
    </row>
    <row r="4" spans="2:9">
      <c r="B4" s="4" t="s">
        <v>565</v>
      </c>
    </row>
    <row r="6" spans="2:9" ht="51.65" customHeight="1">
      <c r="B6" s="61" t="s">
        <v>724</v>
      </c>
      <c r="C6" s="61" t="s">
        <v>762</v>
      </c>
      <c r="D6" s="61" t="s">
        <v>654</v>
      </c>
      <c r="E6" s="61" t="s">
        <v>655</v>
      </c>
      <c r="F6" s="72" t="s">
        <v>656</v>
      </c>
      <c r="G6" s="61" t="s">
        <v>657</v>
      </c>
      <c r="H6" s="61" t="s">
        <v>658</v>
      </c>
      <c r="I6" s="61" t="s">
        <v>709</v>
      </c>
    </row>
    <row r="7" spans="2:9" ht="15" customHeight="1">
      <c r="B7" s="61" t="s">
        <v>724</v>
      </c>
      <c r="C7" s="61"/>
      <c r="D7" s="91"/>
      <c r="E7" s="91"/>
      <c r="F7" s="91"/>
      <c r="G7" s="91"/>
      <c r="H7" s="91"/>
      <c r="I7" s="91"/>
    </row>
    <row r="8" spans="2:9">
      <c r="B8" s="61" t="s">
        <v>725</v>
      </c>
      <c r="C8" s="61"/>
      <c r="D8" s="91"/>
      <c r="E8" s="91"/>
      <c r="F8" s="91"/>
      <c r="G8" s="91"/>
      <c r="H8" s="91"/>
      <c r="I8" s="91"/>
    </row>
    <row r="9" spans="2:9" ht="13" thickBot="1">
      <c r="B9" s="61" t="s">
        <v>761</v>
      </c>
      <c r="C9" s="61"/>
      <c r="D9" s="92"/>
      <c r="E9" s="92"/>
      <c r="F9" s="92"/>
      <c r="G9" s="92"/>
      <c r="H9" s="92"/>
      <c r="I9" s="92"/>
    </row>
    <row r="10" spans="2:9" ht="13" thickBot="1">
      <c r="B10" s="77" t="s">
        <v>3</v>
      </c>
      <c r="C10" s="45" t="s">
        <v>34</v>
      </c>
      <c r="D10" s="79">
        <v>153997</v>
      </c>
      <c r="E10" s="79">
        <v>103985</v>
      </c>
      <c r="F10" s="79">
        <v>104899</v>
      </c>
      <c r="G10" s="79">
        <v>40306</v>
      </c>
      <c r="H10" s="79">
        <v>-767</v>
      </c>
      <c r="I10" s="79">
        <v>402420</v>
      </c>
    </row>
    <row r="11" spans="2:9" ht="13" thickBot="1">
      <c r="B11" s="78" t="s">
        <v>624</v>
      </c>
      <c r="C11" s="45" t="s">
        <v>521</v>
      </c>
      <c r="D11" s="80">
        <v>599350</v>
      </c>
      <c r="E11" s="80">
        <v>362425</v>
      </c>
      <c r="F11" s="80">
        <v>-242544</v>
      </c>
      <c r="G11" s="80">
        <v>46892</v>
      </c>
      <c r="H11" s="81">
        <v>24</v>
      </c>
      <c r="I11" s="80">
        <v>766147</v>
      </c>
    </row>
    <row r="12" spans="2:9" ht="13" thickBot="1">
      <c r="B12" s="78" t="s">
        <v>625</v>
      </c>
      <c r="C12" s="45" t="s">
        <v>522</v>
      </c>
      <c r="D12" s="80">
        <v>377629</v>
      </c>
      <c r="E12" s="80">
        <v>88579</v>
      </c>
      <c r="F12" s="80">
        <v>242885</v>
      </c>
      <c r="G12" s="80">
        <v>4838</v>
      </c>
      <c r="H12" s="81" t="s">
        <v>736</v>
      </c>
      <c r="I12" s="80">
        <v>713931</v>
      </c>
    </row>
    <row r="13" spans="2:9" ht="13" thickBot="1">
      <c r="B13" s="78" t="s">
        <v>626</v>
      </c>
      <c r="C13" s="45" t="s">
        <v>523</v>
      </c>
      <c r="D13" s="80">
        <v>221721</v>
      </c>
      <c r="E13" s="80">
        <v>273846</v>
      </c>
      <c r="F13" s="80">
        <v>-485429</v>
      </c>
      <c r="G13" s="80">
        <v>42054</v>
      </c>
      <c r="H13" s="81">
        <v>24</v>
      </c>
      <c r="I13" s="80">
        <v>52216</v>
      </c>
    </row>
    <row r="14" spans="2:9" ht="15" customHeight="1" thickBot="1">
      <c r="B14" s="78" t="s">
        <v>627</v>
      </c>
      <c r="C14" s="45" t="s">
        <v>525</v>
      </c>
      <c r="D14" s="80">
        <v>-445353</v>
      </c>
      <c r="E14" s="80">
        <v>-258440</v>
      </c>
      <c r="F14" s="80">
        <v>347443</v>
      </c>
      <c r="G14" s="80">
        <v>-6586</v>
      </c>
      <c r="H14" s="80">
        <v>-791</v>
      </c>
      <c r="I14" s="80">
        <v>-363727</v>
      </c>
    </row>
    <row r="15" spans="2:9" ht="14.4" customHeight="1" thickBot="1">
      <c r="B15" s="78" t="s">
        <v>625</v>
      </c>
      <c r="C15" s="45" t="s">
        <v>522</v>
      </c>
      <c r="D15" s="80">
        <v>-98748</v>
      </c>
      <c r="E15" s="80">
        <v>-173637</v>
      </c>
      <c r="F15" s="80">
        <v>-34245</v>
      </c>
      <c r="G15" s="80">
        <v>-4865</v>
      </c>
      <c r="H15" s="81">
        <v>-16</v>
      </c>
      <c r="I15" s="80">
        <v>-311511</v>
      </c>
    </row>
    <row r="16" spans="2:9" ht="13" thickBot="1">
      <c r="B16" s="78" t="s">
        <v>626</v>
      </c>
      <c r="C16" s="45" t="s">
        <v>523</v>
      </c>
      <c r="D16" s="80">
        <v>-346605</v>
      </c>
      <c r="E16" s="80">
        <v>-84803</v>
      </c>
      <c r="F16" s="80">
        <v>381688</v>
      </c>
      <c r="G16" s="80">
        <v>-1721</v>
      </c>
      <c r="H16" s="80">
        <v>-775</v>
      </c>
      <c r="I16" s="80">
        <v>-52216</v>
      </c>
    </row>
    <row r="17" spans="2:9" ht="13" thickBot="1">
      <c r="B17" s="78" t="s">
        <v>628</v>
      </c>
      <c r="C17" s="45" t="s">
        <v>526</v>
      </c>
      <c r="D17" s="80">
        <v>30309</v>
      </c>
      <c r="E17" s="80">
        <v>4797</v>
      </c>
      <c r="F17" s="81" t="s">
        <v>737</v>
      </c>
      <c r="G17" s="80">
        <v>28813</v>
      </c>
      <c r="H17" s="81">
        <v>-259</v>
      </c>
      <c r="I17" s="80">
        <v>63660</v>
      </c>
    </row>
    <row r="18" spans="2:9" ht="13" thickBot="1">
      <c r="B18" s="78" t="s">
        <v>7</v>
      </c>
      <c r="C18" s="45" t="s">
        <v>527</v>
      </c>
      <c r="D18" s="81" t="s">
        <v>738</v>
      </c>
      <c r="E18" s="81" t="s">
        <v>31</v>
      </c>
      <c r="F18" s="80" t="s">
        <v>752</v>
      </c>
      <c r="G18" s="81">
        <v>128</v>
      </c>
      <c r="H18" s="81" t="s">
        <v>736</v>
      </c>
      <c r="I18" s="80">
        <v>12185</v>
      </c>
    </row>
    <row r="19" spans="2:9" ht="20.5" thickBot="1">
      <c r="B19" s="78" t="s">
        <v>629</v>
      </c>
      <c r="C19" s="45" t="s">
        <v>528</v>
      </c>
      <c r="D19" s="81">
        <v>-151</v>
      </c>
      <c r="E19" s="81" t="s">
        <v>31</v>
      </c>
      <c r="F19" s="80" t="s">
        <v>753</v>
      </c>
      <c r="G19" s="80" t="s">
        <v>754</v>
      </c>
      <c r="H19" s="81" t="s">
        <v>736</v>
      </c>
      <c r="I19" s="80">
        <v>24114</v>
      </c>
    </row>
    <row r="20" spans="2:9" ht="13" thickBot="1">
      <c r="B20" s="78" t="s">
        <v>83</v>
      </c>
      <c r="C20" s="45" t="s">
        <v>93</v>
      </c>
      <c r="D20" s="81" t="s">
        <v>738</v>
      </c>
      <c r="E20" s="81" t="s">
        <v>31</v>
      </c>
      <c r="F20" s="80">
        <v>-962</v>
      </c>
      <c r="G20" s="81" t="s">
        <v>739</v>
      </c>
      <c r="H20" s="81" t="s">
        <v>736</v>
      </c>
      <c r="I20" s="80">
        <v>-962</v>
      </c>
    </row>
    <row r="21" spans="2:9" ht="13" thickBot="1">
      <c r="B21" s="78" t="s">
        <v>630</v>
      </c>
      <c r="C21" s="45" t="s">
        <v>529</v>
      </c>
      <c r="D21" s="80">
        <v>16677</v>
      </c>
      <c r="E21" s="80">
        <v>1666</v>
      </c>
      <c r="F21" s="80">
        <v>-11882</v>
      </c>
      <c r="G21" s="81">
        <v>-103</v>
      </c>
      <c r="H21" s="81">
        <v>-1</v>
      </c>
      <c r="I21" s="80">
        <v>6357</v>
      </c>
    </row>
    <row r="22" spans="2:9" ht="13" thickBot="1">
      <c r="B22" s="78" t="s">
        <v>726</v>
      </c>
      <c r="C22" s="45" t="s">
        <v>702</v>
      </c>
      <c r="D22" s="80">
        <v>309</v>
      </c>
      <c r="E22" s="81" t="s">
        <v>31</v>
      </c>
      <c r="F22" s="81" t="s">
        <v>31</v>
      </c>
      <c r="G22" s="81" t="s">
        <v>31</v>
      </c>
      <c r="H22" s="81" t="s">
        <v>31</v>
      </c>
      <c r="I22" s="80">
        <v>309</v>
      </c>
    </row>
    <row r="23" spans="2:9" ht="13" thickBot="1">
      <c r="B23" s="78" t="s">
        <v>631</v>
      </c>
      <c r="C23" s="45" t="s">
        <v>530</v>
      </c>
      <c r="D23" s="80">
        <v>201141</v>
      </c>
      <c r="E23" s="80">
        <v>110448</v>
      </c>
      <c r="F23" s="80">
        <v>105869</v>
      </c>
      <c r="G23" s="80">
        <v>91681</v>
      </c>
      <c r="H23" s="80">
        <v>-1027</v>
      </c>
      <c r="I23" s="80">
        <v>508112</v>
      </c>
    </row>
    <row r="24" spans="2:9" ht="20.5" thickBot="1">
      <c r="B24" s="78" t="s">
        <v>632</v>
      </c>
      <c r="C24" s="45" t="s">
        <v>531</v>
      </c>
      <c r="D24" s="80" t="s">
        <v>755</v>
      </c>
      <c r="E24" s="80" t="s">
        <v>756</v>
      </c>
      <c r="F24" s="81" t="s">
        <v>737</v>
      </c>
      <c r="G24" s="80">
        <v>86</v>
      </c>
      <c r="H24" s="80" t="s">
        <v>757</v>
      </c>
      <c r="I24" s="80">
        <v>-24226</v>
      </c>
    </row>
    <row r="25" spans="2:9" ht="20.5" thickBot="1">
      <c r="B25" s="78" t="s">
        <v>633</v>
      </c>
      <c r="C25" s="45" t="s">
        <v>532</v>
      </c>
      <c r="D25" s="81" t="s">
        <v>738</v>
      </c>
      <c r="E25" s="80" t="s">
        <v>758</v>
      </c>
      <c r="F25" s="81" t="s">
        <v>737</v>
      </c>
      <c r="G25" s="73" t="s">
        <v>31</v>
      </c>
      <c r="H25" s="81" t="s">
        <v>736</v>
      </c>
      <c r="I25" s="80">
        <v>-107523</v>
      </c>
    </row>
    <row r="26" spans="2:9" ht="13" thickBot="1">
      <c r="B26" s="78" t="s">
        <v>634</v>
      </c>
      <c r="C26" s="45" t="s">
        <v>533</v>
      </c>
      <c r="D26" s="80" t="s">
        <v>759</v>
      </c>
      <c r="E26" s="80" t="s">
        <v>760</v>
      </c>
      <c r="F26" s="80">
        <v>6750</v>
      </c>
      <c r="G26" s="81" t="s">
        <v>739</v>
      </c>
      <c r="H26" s="81" t="s">
        <v>736</v>
      </c>
      <c r="I26" s="80">
        <v>3468</v>
      </c>
    </row>
    <row r="27" spans="2:9" ht="13" thickBot="1">
      <c r="B27" s="78" t="s">
        <v>635</v>
      </c>
      <c r="C27" s="45" t="s">
        <v>534</v>
      </c>
      <c r="D27" s="80">
        <v>183442</v>
      </c>
      <c r="E27" s="80">
        <v>-3258</v>
      </c>
      <c r="F27" s="80">
        <v>112619</v>
      </c>
      <c r="G27" s="80">
        <v>91767</v>
      </c>
      <c r="H27" s="80">
        <v>-4739</v>
      </c>
      <c r="I27" s="80">
        <v>379831</v>
      </c>
    </row>
    <row r="28" spans="2:9" ht="13" thickBot="1">
      <c r="B28" s="78" t="s">
        <v>636</v>
      </c>
      <c r="C28" s="45" t="s">
        <v>535</v>
      </c>
      <c r="D28" s="80">
        <v>-17847</v>
      </c>
      <c r="E28" s="80">
        <v>-14812</v>
      </c>
      <c r="F28" s="80">
        <v>-1325</v>
      </c>
      <c r="G28" s="80">
        <v>-53254</v>
      </c>
      <c r="H28" s="80">
        <v>-736</v>
      </c>
      <c r="I28" s="80">
        <v>-87974</v>
      </c>
    </row>
    <row r="29" spans="2:9" ht="13" thickBot="1">
      <c r="B29" s="78" t="s">
        <v>727</v>
      </c>
      <c r="C29" s="45" t="s">
        <v>536</v>
      </c>
      <c r="D29" s="80">
        <v>165595</v>
      </c>
      <c r="E29" s="80">
        <v>-18070</v>
      </c>
      <c r="F29" s="80">
        <v>111294</v>
      </c>
      <c r="G29" s="80">
        <v>38513</v>
      </c>
      <c r="H29" s="80">
        <v>-5475</v>
      </c>
      <c r="I29" s="80">
        <v>291857</v>
      </c>
    </row>
    <row r="30" spans="2:9" ht="13" thickBot="1">
      <c r="B30" s="78" t="s">
        <v>637</v>
      </c>
      <c r="C30" s="45" t="s">
        <v>537</v>
      </c>
      <c r="D30" s="80">
        <v>-70743</v>
      </c>
      <c r="E30" s="80">
        <v>-52748</v>
      </c>
      <c r="F30" s="80">
        <v>-10847</v>
      </c>
      <c r="G30" s="81" t="s">
        <v>739</v>
      </c>
      <c r="H30" s="81" t="s">
        <v>736</v>
      </c>
      <c r="I30" s="80">
        <v>-134338</v>
      </c>
    </row>
    <row r="31" spans="2:9" ht="13" thickBot="1">
      <c r="B31" s="78" t="s">
        <v>728</v>
      </c>
      <c r="C31" s="45" t="s">
        <v>538</v>
      </c>
      <c r="D31" s="80">
        <v>94852</v>
      </c>
      <c r="E31" s="80">
        <v>-70818</v>
      </c>
      <c r="F31" s="80">
        <v>100447</v>
      </c>
      <c r="G31" s="80">
        <v>38513</v>
      </c>
      <c r="H31" s="80">
        <v>-5475</v>
      </c>
      <c r="I31" s="80">
        <v>157519</v>
      </c>
    </row>
    <row r="32" spans="2:9" ht="13" thickBot="1">
      <c r="B32" s="78" t="s">
        <v>638</v>
      </c>
      <c r="C32" s="45" t="s">
        <v>539</v>
      </c>
      <c r="D32" s="80">
        <v>-16480</v>
      </c>
      <c r="E32" s="80">
        <v>-13761</v>
      </c>
      <c r="F32" s="80">
        <v>-1348</v>
      </c>
      <c r="G32" s="80">
        <v>-6141</v>
      </c>
      <c r="H32" s="80">
        <v>-850</v>
      </c>
      <c r="I32" s="80">
        <v>-38580</v>
      </c>
    </row>
    <row r="33" spans="2:9" ht="13" thickBot="1">
      <c r="B33" s="78" t="s">
        <v>639</v>
      </c>
      <c r="C33" s="45" t="s">
        <v>540</v>
      </c>
      <c r="D33" s="80">
        <v>-14402</v>
      </c>
      <c r="E33" s="80">
        <v>-12092</v>
      </c>
      <c r="F33" s="80">
        <v>-561</v>
      </c>
      <c r="G33" s="80">
        <v>-2642</v>
      </c>
      <c r="H33" s="80">
        <v>-431</v>
      </c>
      <c r="I33" s="80">
        <v>-30128</v>
      </c>
    </row>
    <row r="34" spans="2:9" ht="13" thickBot="1">
      <c r="B34" s="78" t="s">
        <v>640</v>
      </c>
      <c r="C34" s="45" t="s">
        <v>541</v>
      </c>
      <c r="D34" s="80">
        <v>63970</v>
      </c>
      <c r="E34" s="80">
        <v>-96671</v>
      </c>
      <c r="F34" s="80">
        <v>98538</v>
      </c>
      <c r="G34" s="80">
        <v>29730</v>
      </c>
      <c r="H34" s="80">
        <v>-6756</v>
      </c>
      <c r="I34" s="80">
        <v>88811</v>
      </c>
    </row>
    <row r="35" spans="2:9" ht="13" thickBot="1">
      <c r="B35" s="78" t="s">
        <v>641</v>
      </c>
      <c r="C35" s="45" t="s">
        <v>542</v>
      </c>
      <c r="D35" s="80">
        <v>37359</v>
      </c>
      <c r="E35" s="80">
        <v>53135</v>
      </c>
      <c r="F35" s="80">
        <v>-90494</v>
      </c>
      <c r="G35" s="81" t="s">
        <v>739</v>
      </c>
      <c r="H35" s="81" t="s">
        <v>736</v>
      </c>
      <c r="I35" s="81" t="s">
        <v>740</v>
      </c>
    </row>
    <row r="36" spans="2:9" ht="20.5" thickBot="1">
      <c r="B36" s="78" t="s">
        <v>642</v>
      </c>
      <c r="C36" s="45" t="s">
        <v>543</v>
      </c>
      <c r="D36" s="80">
        <v>101329</v>
      </c>
      <c r="E36" s="80">
        <v>-43536</v>
      </c>
      <c r="F36" s="80">
        <v>8044</v>
      </c>
      <c r="G36" s="80">
        <v>29730</v>
      </c>
      <c r="H36" s="80">
        <v>-6756</v>
      </c>
      <c r="I36" s="80">
        <v>88811</v>
      </c>
    </row>
    <row r="37" spans="2:9" ht="15" thickBot="1">
      <c r="B37" s="78" t="s">
        <v>643</v>
      </c>
      <c r="C37" s="45" t="s">
        <v>544</v>
      </c>
      <c r="D37" s="73"/>
      <c r="E37" s="73"/>
      <c r="F37" s="73"/>
      <c r="G37" s="73"/>
      <c r="H37" s="73"/>
      <c r="I37" s="80">
        <v>-38580</v>
      </c>
    </row>
    <row r="38" spans="2:9" ht="15" thickBot="1">
      <c r="B38" s="78" t="s">
        <v>644</v>
      </c>
      <c r="C38" s="45" t="s">
        <v>545</v>
      </c>
      <c r="D38" s="73"/>
      <c r="E38" s="73"/>
      <c r="F38" s="73"/>
      <c r="G38" s="73"/>
      <c r="H38" s="73"/>
      <c r="I38" s="80">
        <v>50231</v>
      </c>
    </row>
    <row r="39" spans="2:9" ht="13" thickBot="1">
      <c r="B39" s="78" t="s">
        <v>645</v>
      </c>
      <c r="C39" s="45" t="s">
        <v>546</v>
      </c>
      <c r="D39" s="80">
        <v>8768539</v>
      </c>
      <c r="E39" s="80">
        <v>2006976</v>
      </c>
      <c r="F39" s="80">
        <v>9643824</v>
      </c>
      <c r="G39" s="80">
        <v>338725</v>
      </c>
      <c r="H39" s="80">
        <v>270512</v>
      </c>
      <c r="I39" s="80">
        <v>21028576</v>
      </c>
    </row>
    <row r="40" spans="2:9" ht="20.5" customHeight="1" thickBot="1">
      <c r="B40" s="78" t="s">
        <v>646</v>
      </c>
      <c r="C40" s="45" t="s">
        <v>547</v>
      </c>
      <c r="D40" s="80">
        <v>6113642</v>
      </c>
      <c r="E40" s="80">
        <v>9205054</v>
      </c>
      <c r="F40" s="80">
        <v>3310908</v>
      </c>
      <c r="G40" s="80">
        <v>1815387</v>
      </c>
      <c r="H40" s="80">
        <v>583585</v>
      </c>
      <c r="I40" s="80">
        <v>21028576</v>
      </c>
    </row>
    <row r="41" spans="2:9" ht="20.5" thickBot="1">
      <c r="B41" s="78" t="s">
        <v>647</v>
      </c>
      <c r="C41" s="45" t="s">
        <v>548</v>
      </c>
      <c r="D41" s="80">
        <v>23231</v>
      </c>
      <c r="E41" s="80">
        <v>20187</v>
      </c>
      <c r="F41" s="80">
        <v>3087</v>
      </c>
      <c r="G41" s="80">
        <v>10537</v>
      </c>
      <c r="H41" s="81" t="s">
        <v>736</v>
      </c>
      <c r="I41" s="80">
        <v>57042</v>
      </c>
    </row>
    <row r="44" spans="2:9" ht="46.5" thickBot="1">
      <c r="B44" s="61" t="s">
        <v>794</v>
      </c>
      <c r="C44" s="61" t="s">
        <v>795</v>
      </c>
      <c r="D44" s="61" t="s">
        <v>654</v>
      </c>
      <c r="E44" s="61" t="s">
        <v>655</v>
      </c>
      <c r="F44" s="72" t="s">
        <v>656</v>
      </c>
      <c r="G44" s="61" t="s">
        <v>657</v>
      </c>
      <c r="H44" s="61" t="s">
        <v>658</v>
      </c>
      <c r="I44" s="61" t="s">
        <v>709</v>
      </c>
    </row>
    <row r="45" spans="2:9" ht="13" thickBot="1">
      <c r="B45" s="77" t="s">
        <v>3</v>
      </c>
      <c r="C45" s="45" t="s">
        <v>34</v>
      </c>
      <c r="D45" s="79">
        <v>148578</v>
      </c>
      <c r="E45" s="79">
        <v>101872</v>
      </c>
      <c r="F45" s="79">
        <v>104020</v>
      </c>
      <c r="G45" s="79">
        <v>57430</v>
      </c>
      <c r="H45" s="79">
        <v>-997</v>
      </c>
      <c r="I45" s="79">
        <v>410903</v>
      </c>
    </row>
    <row r="46" spans="2:9" ht="13" thickBot="1">
      <c r="B46" s="78" t="s">
        <v>624</v>
      </c>
      <c r="C46" s="45" t="s">
        <v>521</v>
      </c>
      <c r="D46" s="80">
        <v>663658</v>
      </c>
      <c r="E46" s="80">
        <v>429700</v>
      </c>
      <c r="F46" s="80">
        <v>-274988</v>
      </c>
      <c r="G46" s="80">
        <v>77184</v>
      </c>
      <c r="H46" s="81">
        <v>21</v>
      </c>
      <c r="I46" s="80">
        <v>895575</v>
      </c>
    </row>
    <row r="47" spans="2:9" ht="21" customHeight="1" thickBot="1">
      <c r="B47" s="78" t="s">
        <v>625</v>
      </c>
      <c r="C47" s="45" t="s">
        <v>522</v>
      </c>
      <c r="D47" s="80">
        <v>373654</v>
      </c>
      <c r="E47" s="80">
        <v>108692</v>
      </c>
      <c r="F47" s="80">
        <v>324105</v>
      </c>
      <c r="G47" s="80">
        <v>4605</v>
      </c>
      <c r="H47" s="81" t="s">
        <v>763</v>
      </c>
      <c r="I47" s="80">
        <v>811056</v>
      </c>
    </row>
    <row r="48" spans="2:9" ht="13" thickBot="1">
      <c r="B48" s="78" t="s">
        <v>626</v>
      </c>
      <c r="C48" s="45" t="s">
        <v>523</v>
      </c>
      <c r="D48" s="80">
        <v>290004</v>
      </c>
      <c r="E48" s="80">
        <v>321008</v>
      </c>
      <c r="F48" s="80">
        <v>-599093</v>
      </c>
      <c r="G48" s="80">
        <v>72579</v>
      </c>
      <c r="H48" s="81">
        <v>21</v>
      </c>
      <c r="I48" s="80">
        <v>84519</v>
      </c>
    </row>
    <row r="49" spans="2:9" ht="13" thickBot="1">
      <c r="B49" s="78" t="s">
        <v>627</v>
      </c>
      <c r="C49" s="45" t="s">
        <v>525</v>
      </c>
      <c r="D49" s="80">
        <v>-515080</v>
      </c>
      <c r="E49" s="80">
        <v>-327828</v>
      </c>
      <c r="F49" s="80">
        <v>379008</v>
      </c>
      <c r="G49" s="80">
        <v>-19754</v>
      </c>
      <c r="H49" s="80">
        <v>-1018</v>
      </c>
      <c r="I49" s="80">
        <v>-484672</v>
      </c>
    </row>
    <row r="50" spans="2:9" ht="21" customHeight="1" thickBot="1">
      <c r="B50" s="78" t="s">
        <v>625</v>
      </c>
      <c r="C50" s="45" t="s">
        <v>522</v>
      </c>
      <c r="D50" s="80">
        <v>-119169</v>
      </c>
      <c r="E50" s="80">
        <v>-230421</v>
      </c>
      <c r="F50" s="80">
        <v>-32917</v>
      </c>
      <c r="G50" s="80">
        <v>-17624</v>
      </c>
      <c r="H50" s="81">
        <v>-22</v>
      </c>
      <c r="I50" s="80">
        <v>-400153</v>
      </c>
    </row>
    <row r="51" spans="2:9" ht="13" thickBot="1">
      <c r="B51" s="78" t="s">
        <v>626</v>
      </c>
      <c r="C51" s="45" t="s">
        <v>523</v>
      </c>
      <c r="D51" s="80">
        <v>-395911</v>
      </c>
      <c r="E51" s="80">
        <v>-97407</v>
      </c>
      <c r="F51" s="80">
        <v>411925</v>
      </c>
      <c r="G51" s="80">
        <v>-2130</v>
      </c>
      <c r="H51" s="80">
        <v>-996</v>
      </c>
      <c r="I51" s="80">
        <v>-84519</v>
      </c>
    </row>
    <row r="52" spans="2:9" ht="21" customHeight="1" thickBot="1">
      <c r="B52" s="78" t="s">
        <v>628</v>
      </c>
      <c r="C52" s="45" t="s">
        <v>526</v>
      </c>
      <c r="D52" s="80">
        <v>30996</v>
      </c>
      <c r="E52" s="80">
        <v>5490</v>
      </c>
      <c r="F52" s="81" t="s">
        <v>764</v>
      </c>
      <c r="G52" s="80">
        <v>27787</v>
      </c>
      <c r="H52" s="81">
        <v>-286</v>
      </c>
      <c r="I52" s="80">
        <v>63987</v>
      </c>
    </row>
    <row r="53" spans="2:9" ht="13" thickBot="1">
      <c r="B53" s="78" t="s">
        <v>7</v>
      </c>
      <c r="C53" s="45" t="s">
        <v>527</v>
      </c>
      <c r="D53" s="81" t="s">
        <v>31</v>
      </c>
      <c r="E53" s="81" t="s">
        <v>31</v>
      </c>
      <c r="F53" s="80" t="s">
        <v>765</v>
      </c>
      <c r="G53" s="81">
        <v>42</v>
      </c>
      <c r="H53" s="81" t="s">
        <v>763</v>
      </c>
      <c r="I53" s="80">
        <v>8160</v>
      </c>
    </row>
    <row r="54" spans="2:9" ht="31.25" customHeight="1" thickBot="1">
      <c r="B54" s="78" t="s">
        <v>629</v>
      </c>
      <c r="C54" s="45" t="s">
        <v>528</v>
      </c>
      <c r="D54" s="81">
        <v>-64</v>
      </c>
      <c r="E54" s="81">
        <v>-101</v>
      </c>
      <c r="F54" s="80" t="s">
        <v>766</v>
      </c>
      <c r="G54" s="80" t="s">
        <v>767</v>
      </c>
      <c r="H54" s="81" t="s">
        <v>763</v>
      </c>
      <c r="I54" s="80">
        <v>26504</v>
      </c>
    </row>
    <row r="55" spans="2:9" ht="13" thickBot="1">
      <c r="B55" s="78" t="s">
        <v>83</v>
      </c>
      <c r="C55" s="45" t="s">
        <v>93</v>
      </c>
      <c r="D55" s="81" t="s">
        <v>768</v>
      </c>
      <c r="E55" s="81" t="s">
        <v>31</v>
      </c>
      <c r="F55" s="81" t="s">
        <v>769</v>
      </c>
      <c r="G55" s="81" t="s">
        <v>770</v>
      </c>
      <c r="H55" s="81" t="s">
        <v>763</v>
      </c>
      <c r="I55" s="80">
        <v>-1242</v>
      </c>
    </row>
    <row r="56" spans="2:9" ht="13" thickBot="1">
      <c r="B56" s="78" t="s">
        <v>630</v>
      </c>
      <c r="C56" s="45" t="s">
        <v>529</v>
      </c>
      <c r="D56" s="80" t="s">
        <v>771</v>
      </c>
      <c r="E56" s="80" t="s">
        <v>772</v>
      </c>
      <c r="F56" s="80" t="s">
        <v>773</v>
      </c>
      <c r="G56" s="81">
        <v>-221</v>
      </c>
      <c r="H56" s="81">
        <v>3</v>
      </c>
      <c r="I56" s="80">
        <v>349</v>
      </c>
    </row>
    <row r="57" spans="2:9" ht="29.5" thickBot="1">
      <c r="B57" s="78" t="s">
        <v>726</v>
      </c>
      <c r="C57" s="45" t="s">
        <v>702</v>
      </c>
      <c r="D57" s="80">
        <v>571</v>
      </c>
      <c r="E57" s="81" t="s">
        <v>31</v>
      </c>
      <c r="F57" s="73" t="s">
        <v>31</v>
      </c>
      <c r="G57" s="73" t="s">
        <v>770</v>
      </c>
      <c r="H57" s="73" t="s">
        <v>763</v>
      </c>
      <c r="I57" s="80">
        <v>571</v>
      </c>
    </row>
    <row r="58" spans="2:9" ht="13" thickBot="1">
      <c r="B58" s="78" t="s">
        <v>631</v>
      </c>
      <c r="C58" s="45" t="s">
        <v>530</v>
      </c>
      <c r="D58" s="80" t="s">
        <v>774</v>
      </c>
      <c r="E58" s="80" t="s">
        <v>775</v>
      </c>
      <c r="F58" s="80" t="s">
        <v>776</v>
      </c>
      <c r="G58" s="80" t="s">
        <v>777</v>
      </c>
      <c r="H58" s="80" t="s">
        <v>778</v>
      </c>
      <c r="I58" s="80">
        <v>509232</v>
      </c>
    </row>
    <row r="59" spans="2:9" ht="31.25" customHeight="1" thickBot="1">
      <c r="B59" s="78" t="s">
        <v>632</v>
      </c>
      <c r="C59" s="45" t="s">
        <v>531</v>
      </c>
      <c r="D59" s="80" t="s">
        <v>779</v>
      </c>
      <c r="E59" s="81">
        <v>-923</v>
      </c>
      <c r="F59" s="81" t="s">
        <v>764</v>
      </c>
      <c r="G59" s="80" t="s">
        <v>780</v>
      </c>
      <c r="H59" s="80">
        <v>-542</v>
      </c>
      <c r="I59" s="80">
        <v>859</v>
      </c>
    </row>
    <row r="60" spans="2:9" ht="20.5" thickBot="1">
      <c r="B60" s="78" t="s">
        <v>633</v>
      </c>
      <c r="C60" s="45" t="s">
        <v>532</v>
      </c>
      <c r="D60" s="81" t="s">
        <v>768</v>
      </c>
      <c r="E60" s="80">
        <v>-161793</v>
      </c>
      <c r="F60" s="81" t="s">
        <v>764</v>
      </c>
      <c r="G60" s="73" t="s">
        <v>31</v>
      </c>
      <c r="H60" s="81" t="s">
        <v>763</v>
      </c>
      <c r="I60" s="80">
        <v>-161793</v>
      </c>
    </row>
    <row r="61" spans="2:9" ht="13" thickBot="1">
      <c r="B61" s="78" t="s">
        <v>634</v>
      </c>
      <c r="C61" s="45" t="s">
        <v>533</v>
      </c>
      <c r="D61" s="80" t="s">
        <v>781</v>
      </c>
      <c r="E61" s="80" t="s">
        <v>782</v>
      </c>
      <c r="F61" s="80" t="s">
        <v>783</v>
      </c>
      <c r="G61" s="81" t="s">
        <v>770</v>
      </c>
      <c r="H61" s="81" t="s">
        <v>763</v>
      </c>
      <c r="I61" s="80">
        <v>6028</v>
      </c>
    </row>
    <row r="62" spans="2:9" ht="13" thickBot="1">
      <c r="B62" s="78" t="s">
        <v>635</v>
      </c>
      <c r="C62" s="45" t="s">
        <v>534</v>
      </c>
      <c r="D62" s="80" t="s">
        <v>784</v>
      </c>
      <c r="E62" s="80" t="s">
        <v>785</v>
      </c>
      <c r="F62" s="80" t="s">
        <v>786</v>
      </c>
      <c r="G62" s="80" t="s">
        <v>787</v>
      </c>
      <c r="H62" s="80" t="s">
        <v>788</v>
      </c>
      <c r="I62" s="80">
        <v>354326</v>
      </c>
    </row>
    <row r="63" spans="2:9" ht="13" thickBot="1">
      <c r="B63" s="78" t="s">
        <v>636</v>
      </c>
      <c r="C63" s="45" t="s">
        <v>535</v>
      </c>
      <c r="D63" s="80">
        <v>-19251</v>
      </c>
      <c r="E63" s="80">
        <v>-13485</v>
      </c>
      <c r="F63" s="80">
        <v>-1415</v>
      </c>
      <c r="G63" s="80">
        <v>-46888</v>
      </c>
      <c r="H63" s="80">
        <v>-638</v>
      </c>
      <c r="I63" s="80">
        <v>-81677</v>
      </c>
    </row>
    <row r="64" spans="2:9" ht="21" customHeight="1" thickBot="1">
      <c r="B64" s="78" t="s">
        <v>727</v>
      </c>
      <c r="C64" s="45" t="s">
        <v>536</v>
      </c>
      <c r="D64" s="80">
        <v>189614</v>
      </c>
      <c r="E64" s="80">
        <v>-66071</v>
      </c>
      <c r="F64" s="80">
        <v>95561</v>
      </c>
      <c r="G64" s="80">
        <v>56005</v>
      </c>
      <c r="H64" s="80">
        <v>-2460</v>
      </c>
      <c r="I64" s="80">
        <v>272649</v>
      </c>
    </row>
    <row r="65" spans="2:9" ht="21" customHeight="1" thickBot="1">
      <c r="B65" s="78" t="s">
        <v>637</v>
      </c>
      <c r="C65" s="45" t="s">
        <v>537</v>
      </c>
      <c r="D65" s="80">
        <v>-53688</v>
      </c>
      <c r="E65" s="80">
        <v>-44903</v>
      </c>
      <c r="F65" s="80">
        <v>-9054</v>
      </c>
      <c r="G65" s="81" t="s">
        <v>770</v>
      </c>
      <c r="H65" s="81" t="s">
        <v>763</v>
      </c>
      <c r="I65" s="80">
        <v>-107645</v>
      </c>
    </row>
    <row r="66" spans="2:9" ht="21" customHeight="1" thickBot="1">
      <c r="B66" s="78" t="s">
        <v>728</v>
      </c>
      <c r="C66" s="45" t="s">
        <v>538</v>
      </c>
      <c r="D66" s="80">
        <v>135926</v>
      </c>
      <c r="E66" s="80">
        <v>-110974</v>
      </c>
      <c r="F66" s="80">
        <v>86507</v>
      </c>
      <c r="G66" s="80">
        <v>56005</v>
      </c>
      <c r="H66" s="80">
        <v>-2460</v>
      </c>
      <c r="I66" s="80">
        <v>165004</v>
      </c>
    </row>
    <row r="67" spans="2:9" ht="21" customHeight="1" thickBot="1">
      <c r="B67" s="78" t="s">
        <v>638</v>
      </c>
      <c r="C67" s="45" t="s">
        <v>539</v>
      </c>
      <c r="D67" s="80">
        <v>-15076</v>
      </c>
      <c r="E67" s="80">
        <v>-13514</v>
      </c>
      <c r="F67" s="80">
        <v>-1398</v>
      </c>
      <c r="G67" s="80">
        <v>-5370</v>
      </c>
      <c r="H67" s="80">
        <v>-860</v>
      </c>
      <c r="I67" s="80">
        <v>-36218</v>
      </c>
    </row>
    <row r="68" spans="2:9" ht="13" thickBot="1">
      <c r="B68" s="78" t="s">
        <v>639</v>
      </c>
      <c r="C68" s="45" t="s">
        <v>540</v>
      </c>
      <c r="D68" s="80">
        <v>-14566</v>
      </c>
      <c r="E68" s="80">
        <v>-11691</v>
      </c>
      <c r="F68" s="81">
        <v>-346</v>
      </c>
      <c r="G68" s="80">
        <v>-2549</v>
      </c>
      <c r="H68" s="81">
        <v>-798</v>
      </c>
      <c r="I68" s="80">
        <v>-29950</v>
      </c>
    </row>
    <row r="69" spans="2:9" ht="13" thickBot="1">
      <c r="B69" s="78" t="s">
        <v>640</v>
      </c>
      <c r="C69" s="45" t="s">
        <v>541</v>
      </c>
      <c r="D69" s="80">
        <v>106284</v>
      </c>
      <c r="E69" s="80">
        <v>-136179</v>
      </c>
      <c r="F69" s="80">
        <v>84763</v>
      </c>
      <c r="G69" s="80">
        <v>48086</v>
      </c>
      <c r="H69" s="80">
        <v>-4118</v>
      </c>
      <c r="I69" s="80">
        <v>98836</v>
      </c>
    </row>
    <row r="70" spans="2:9" ht="13" thickBot="1">
      <c r="B70" s="78" t="s">
        <v>641</v>
      </c>
      <c r="C70" s="45" t="s">
        <v>542</v>
      </c>
      <c r="D70" s="80">
        <v>33084</v>
      </c>
      <c r="E70" s="80">
        <v>58713</v>
      </c>
      <c r="F70" s="80">
        <v>-91797</v>
      </c>
      <c r="G70" s="81" t="s">
        <v>770</v>
      </c>
      <c r="H70" s="81" t="s">
        <v>763</v>
      </c>
      <c r="I70" s="81" t="s">
        <v>789</v>
      </c>
    </row>
    <row r="71" spans="2:9" ht="20.5" thickBot="1">
      <c r="B71" s="78" t="s">
        <v>642</v>
      </c>
      <c r="C71" s="45" t="s">
        <v>543</v>
      </c>
      <c r="D71" s="80">
        <v>139368</v>
      </c>
      <c r="E71" s="80">
        <v>-77466</v>
      </c>
      <c r="F71" s="80">
        <v>-7034</v>
      </c>
      <c r="G71" s="80">
        <v>48086</v>
      </c>
      <c r="H71" s="80">
        <v>-4118</v>
      </c>
      <c r="I71" s="80">
        <v>98836</v>
      </c>
    </row>
    <row r="72" spans="2:9" ht="15" thickBot="1">
      <c r="B72" s="78" t="s">
        <v>643</v>
      </c>
      <c r="C72" s="45" t="s">
        <v>544</v>
      </c>
      <c r="D72" s="73"/>
      <c r="E72" s="73"/>
      <c r="F72" s="73"/>
      <c r="G72" s="73"/>
      <c r="H72" s="73"/>
      <c r="I72" s="80">
        <v>-43085</v>
      </c>
    </row>
    <row r="73" spans="2:9" ht="15" thickBot="1">
      <c r="B73" s="78" t="s">
        <v>644</v>
      </c>
      <c r="C73" s="45" t="s">
        <v>545</v>
      </c>
      <c r="D73" s="73"/>
      <c r="E73" s="73"/>
      <c r="F73" s="73"/>
      <c r="G73" s="73"/>
      <c r="H73" s="73"/>
      <c r="I73" s="80">
        <v>55751</v>
      </c>
    </row>
    <row r="74" spans="2:9" ht="13" thickBot="1">
      <c r="B74" s="78" t="s">
        <v>645</v>
      </c>
      <c r="C74" s="45" t="s">
        <v>546</v>
      </c>
      <c r="D74" s="80">
        <v>8157326</v>
      </c>
      <c r="E74" s="80" t="s">
        <v>790</v>
      </c>
      <c r="F74" s="80">
        <v>11198643</v>
      </c>
      <c r="G74" s="80">
        <v>337013</v>
      </c>
      <c r="H74" s="80">
        <v>279692</v>
      </c>
      <c r="I74" s="80" t="s">
        <v>791</v>
      </c>
    </row>
    <row r="75" spans="2:9" ht="13" thickBot="1">
      <c r="B75" s="78" t="s">
        <v>646</v>
      </c>
      <c r="C75" s="45" t="s">
        <v>547</v>
      </c>
      <c r="D75" s="80">
        <v>6315490</v>
      </c>
      <c r="E75" s="80" t="s">
        <v>792</v>
      </c>
      <c r="F75" s="80" t="s">
        <v>793</v>
      </c>
      <c r="G75" s="80">
        <v>2426544</v>
      </c>
      <c r="H75" s="80">
        <v>498272</v>
      </c>
      <c r="I75" s="80" t="s">
        <v>791</v>
      </c>
    </row>
    <row r="76" spans="2:9" ht="20.5" thickBot="1">
      <c r="B76" s="78" t="s">
        <v>647</v>
      </c>
      <c r="C76" s="45" t="s">
        <v>548</v>
      </c>
      <c r="D76" s="80">
        <v>8413</v>
      </c>
      <c r="E76" s="80">
        <v>7199</v>
      </c>
      <c r="F76" s="80">
        <v>1052</v>
      </c>
      <c r="G76" s="80">
        <v>5355</v>
      </c>
      <c r="H76" s="81" t="s">
        <v>763</v>
      </c>
      <c r="I76" s="80">
        <v>22019</v>
      </c>
    </row>
  </sheetData>
  <mergeCells count="6">
    <mergeCell ref="I7:I9"/>
    <mergeCell ref="D7:D9"/>
    <mergeCell ref="E7:E9"/>
    <mergeCell ref="F7:F9"/>
    <mergeCell ref="G7:G9"/>
    <mergeCell ref="H7:H9"/>
  </mergeCells>
  <phoneticPr fontId="85"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dimension ref="B1:U30"/>
  <sheetViews>
    <sheetView zoomScale="90" zoomScaleNormal="90" workbookViewId="0">
      <selection activeCell="E17" sqref="E17"/>
    </sheetView>
  </sheetViews>
  <sheetFormatPr defaultRowHeight="12.5"/>
  <cols>
    <col min="2" max="2" width="34" customWidth="1"/>
    <col min="3" max="6" width="37.1796875" customWidth="1"/>
    <col min="7" max="7" width="17.36328125" customWidth="1"/>
    <col min="8" max="8" width="14.36328125" customWidth="1"/>
    <col min="9" max="9" width="13.90625" customWidth="1"/>
    <col min="10" max="10" width="13.54296875" customWidth="1"/>
    <col min="11" max="11" width="14.1796875" customWidth="1"/>
    <col min="12" max="12" width="11.54296875" customWidth="1"/>
    <col min="13" max="13" width="11.08984375" customWidth="1"/>
    <col min="14" max="14" width="12" customWidth="1"/>
    <col min="15" max="15" width="13" customWidth="1"/>
    <col min="16" max="16" width="11.36328125" customWidth="1"/>
    <col min="17" max="17" width="11.81640625" customWidth="1"/>
    <col min="18" max="18" width="13.08984375" customWidth="1"/>
    <col min="19" max="19" width="11.453125" customWidth="1"/>
    <col min="20" max="20" width="10.54296875" customWidth="1"/>
  </cols>
  <sheetData>
    <row r="1" spans="2:21">
      <c r="B1" s="2" t="s">
        <v>95</v>
      </c>
      <c r="C1" s="2" t="s">
        <v>96</v>
      </c>
      <c r="D1" s="2"/>
      <c r="E1" s="2"/>
      <c r="F1" s="2"/>
      <c r="G1" s="2"/>
      <c r="H1" s="2"/>
      <c r="I1" s="2"/>
      <c r="J1" s="2"/>
      <c r="K1" s="2"/>
    </row>
    <row r="3" spans="2:21" ht="14">
      <c r="B3" s="24" t="s">
        <v>671</v>
      </c>
    </row>
    <row r="4" spans="2:21">
      <c r="B4" s="4" t="s">
        <v>672</v>
      </c>
    </row>
    <row r="6" spans="2:21" ht="13" thickBot="1"/>
    <row r="7" spans="2:21" ht="20.5" thickBot="1">
      <c r="B7" s="68" t="s">
        <v>666</v>
      </c>
      <c r="C7" s="70" t="s">
        <v>670</v>
      </c>
      <c r="D7" s="69">
        <v>45473</v>
      </c>
      <c r="E7" s="69">
        <v>45382</v>
      </c>
      <c r="F7" s="69">
        <v>45291</v>
      </c>
      <c r="G7" s="69">
        <v>45199</v>
      </c>
      <c r="H7" s="69" t="s">
        <v>714</v>
      </c>
      <c r="I7" s="69">
        <v>45016</v>
      </c>
      <c r="J7" s="69">
        <v>44926</v>
      </c>
      <c r="K7" s="69" t="s">
        <v>687</v>
      </c>
      <c r="L7" s="69" t="s">
        <v>679</v>
      </c>
      <c r="M7" s="69">
        <v>44651</v>
      </c>
      <c r="N7" s="69">
        <v>44561</v>
      </c>
      <c r="O7" s="69">
        <v>44469</v>
      </c>
      <c r="P7" s="69">
        <v>44377</v>
      </c>
      <c r="Q7" s="69">
        <v>44286</v>
      </c>
      <c r="R7" s="69">
        <v>44196</v>
      </c>
      <c r="S7" s="69" t="s">
        <v>407</v>
      </c>
      <c r="T7" s="69">
        <v>43465</v>
      </c>
      <c r="U7" s="69" t="s">
        <v>215</v>
      </c>
    </row>
    <row r="8" spans="2:21">
      <c r="B8" s="13" t="s">
        <v>667</v>
      </c>
      <c r="C8" s="45" t="s">
        <v>673</v>
      </c>
      <c r="D8" s="28">
        <v>1297</v>
      </c>
      <c r="E8" s="28">
        <v>1275</v>
      </c>
      <c r="F8" s="28">
        <v>1268</v>
      </c>
      <c r="G8" s="28">
        <v>1239.26</v>
      </c>
      <c r="H8" s="28">
        <v>1271.81</v>
      </c>
      <c r="I8" s="28">
        <v>1208.2850000000001</v>
      </c>
      <c r="J8" s="28">
        <v>1209.8</v>
      </c>
      <c r="K8" s="28">
        <v>1171.3900000000001</v>
      </c>
      <c r="L8" s="28">
        <v>1162.585</v>
      </c>
      <c r="M8" s="28">
        <v>1159.06</v>
      </c>
      <c r="N8" s="28">
        <v>1158.24</v>
      </c>
      <c r="O8" s="28">
        <v>1134.96</v>
      </c>
      <c r="P8" s="28">
        <v>1137.44</v>
      </c>
      <c r="Q8" s="28">
        <v>1114.6099999999999</v>
      </c>
      <c r="R8" s="28">
        <v>1116</v>
      </c>
      <c r="S8" s="28">
        <v>1063</v>
      </c>
      <c r="T8" s="28">
        <v>1209</v>
      </c>
      <c r="U8" s="28">
        <v>1315</v>
      </c>
    </row>
    <row r="9" spans="2:21">
      <c r="B9" s="6" t="s">
        <v>668</v>
      </c>
      <c r="C9" s="45" t="s">
        <v>674</v>
      </c>
      <c r="D9" s="28">
        <v>327</v>
      </c>
      <c r="E9" s="28">
        <v>320</v>
      </c>
      <c r="F9" s="28">
        <v>320</v>
      </c>
      <c r="G9" s="28">
        <f>51.975+0.33+266.19</f>
        <v>318.495</v>
      </c>
      <c r="H9" s="28">
        <v>320.91499999999996</v>
      </c>
      <c r="I9" s="28">
        <f>263.09+54.825</f>
        <v>317.91499999999996</v>
      </c>
      <c r="J9" s="28">
        <f>54.8+261.3</f>
        <v>316.10000000000002</v>
      </c>
      <c r="K9" s="28">
        <f>260.84+57</f>
        <v>317.83999999999997</v>
      </c>
      <c r="L9" s="28">
        <f>253.64+24</f>
        <v>277.64</v>
      </c>
      <c r="M9" s="28">
        <v>295.39499999999998</v>
      </c>
      <c r="N9" s="28">
        <v>274.60000000000002</v>
      </c>
      <c r="O9" s="28">
        <v>268.75</v>
      </c>
      <c r="P9" s="28">
        <v>261.75</v>
      </c>
      <c r="Q9" s="28">
        <v>253.03</v>
      </c>
      <c r="R9" s="28">
        <v>248.09</v>
      </c>
      <c r="S9" s="28">
        <v>246</v>
      </c>
      <c r="T9" s="28">
        <v>260</v>
      </c>
      <c r="U9" s="28">
        <v>250</v>
      </c>
    </row>
    <row r="10" spans="2:21">
      <c r="B10" s="6" t="s">
        <v>669</v>
      </c>
      <c r="C10" s="45" t="s">
        <v>675</v>
      </c>
      <c r="D10" s="28">
        <v>1624</v>
      </c>
      <c r="E10" s="28">
        <v>1595</v>
      </c>
      <c r="F10" s="28">
        <v>1588</v>
      </c>
      <c r="G10" s="28">
        <f>SUM(G8:G9)</f>
        <v>1557.7550000000001</v>
      </c>
      <c r="H10" s="28">
        <v>1592.7249999999999</v>
      </c>
      <c r="I10" s="28">
        <f>SUM(I8:I9)</f>
        <v>1526.2</v>
      </c>
      <c r="J10" s="28">
        <f>SUM(J8:J9)</f>
        <v>1525.9</v>
      </c>
      <c r="K10" s="28">
        <f>SUM(K8:K9)</f>
        <v>1489.23</v>
      </c>
      <c r="L10" s="28">
        <f>SUM(L8:L9)</f>
        <v>1440.2249999999999</v>
      </c>
      <c r="M10" s="28">
        <v>1454.4549999999999</v>
      </c>
      <c r="N10" s="28">
        <v>1432.8400000000001</v>
      </c>
      <c r="O10" s="28">
        <v>1403.71</v>
      </c>
      <c r="P10" s="28">
        <v>1399.19</v>
      </c>
      <c r="Q10" s="28">
        <v>1367.6399999999999</v>
      </c>
      <c r="R10" s="28">
        <v>1364.09</v>
      </c>
      <c r="S10" s="28">
        <v>1309</v>
      </c>
      <c r="T10" s="28">
        <v>1469</v>
      </c>
      <c r="U10" s="28">
        <v>1565</v>
      </c>
    </row>
    <row r="14" spans="2:21">
      <c r="Q14" s="28"/>
    </row>
    <row r="15" spans="2:21">
      <c r="Q15" s="28"/>
    </row>
    <row r="16" spans="2:21">
      <c r="Q16" s="28"/>
    </row>
    <row r="17" spans="3:17">
      <c r="Q17" s="28"/>
    </row>
    <row r="25" spans="3:17">
      <c r="C25" s="19"/>
      <c r="D25" s="19"/>
      <c r="E25" s="19"/>
      <c r="F25" s="19"/>
      <c r="G25" s="19"/>
      <c r="H25" s="19"/>
      <c r="I25" s="19"/>
      <c r="J25" s="19"/>
      <c r="K25" s="19"/>
      <c r="L25" s="19"/>
    </row>
    <row r="27" spans="3:17">
      <c r="P27" s="28"/>
    </row>
    <row r="28" spans="3:17">
      <c r="P28" s="28"/>
    </row>
    <row r="29" spans="3:17">
      <c r="P29" s="28"/>
    </row>
    <row r="30" spans="3:17">
      <c r="P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headerFooter>
    <oddFooter>&amp;L&amp;1#&amp;"Calibri"&amp;10&amp;K000000KLAUZULA POUFNOSCI:  BOŚ Wewnętrzne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9"/>
  <sheetViews>
    <sheetView showGridLines="0" workbookViewId="0">
      <selection activeCell="D12" sqref="D12"/>
    </sheetView>
  </sheetViews>
  <sheetFormatPr defaultRowHeight="12.5"/>
  <cols>
    <col min="1" max="1" width="2.90625" customWidth="1"/>
    <col min="2" max="2" width="24.90625" customWidth="1"/>
    <col min="3" max="4" width="23.54296875" customWidth="1"/>
    <col min="5" max="5" width="16.81640625" customWidth="1"/>
    <col min="6" max="6" width="14.90625" customWidth="1"/>
    <col min="7" max="7" width="13.6328125" customWidth="1"/>
    <col min="8" max="8" width="12.54296875" customWidth="1"/>
    <col min="9" max="9" width="10.54296875" customWidth="1"/>
    <col min="10" max="10" width="11.36328125" customWidth="1"/>
    <col min="11" max="11" width="10.90625" customWidth="1"/>
    <col min="12" max="12" width="11.36328125" customWidth="1"/>
    <col min="13" max="20" width="10.6328125" customWidth="1"/>
    <col min="21" max="21" width="11.08984375" customWidth="1"/>
    <col min="22" max="22" width="11.90625" customWidth="1"/>
    <col min="23" max="23" width="10.6328125" customWidth="1"/>
  </cols>
  <sheetData>
    <row r="1" spans="2:23">
      <c r="B1" s="2" t="s">
        <v>95</v>
      </c>
      <c r="C1" s="2" t="s">
        <v>96</v>
      </c>
      <c r="D1" s="2"/>
      <c r="E1" s="2"/>
    </row>
    <row r="3" spans="2:23" ht="14">
      <c r="B3" s="3" t="s">
        <v>163</v>
      </c>
    </row>
    <row r="4" spans="2:23">
      <c r="B4" s="4" t="s">
        <v>164</v>
      </c>
    </row>
    <row r="6" spans="2:23">
      <c r="B6" s="11" t="s">
        <v>103</v>
      </c>
      <c r="C6" s="11" t="s">
        <v>102</v>
      </c>
      <c r="D6" s="11"/>
      <c r="E6" s="11"/>
    </row>
    <row r="7" spans="2:23" ht="39.75" customHeight="1">
      <c r="B7" s="12" t="s">
        <v>135</v>
      </c>
      <c r="C7" s="12" t="s">
        <v>84</v>
      </c>
      <c r="D7" s="5" t="s">
        <v>745</v>
      </c>
      <c r="E7" s="5">
        <v>2023</v>
      </c>
      <c r="F7" s="5">
        <v>2022</v>
      </c>
      <c r="G7" s="5">
        <v>2021</v>
      </c>
      <c r="H7" s="5">
        <v>2020</v>
      </c>
      <c r="I7" s="5">
        <v>2019</v>
      </c>
      <c r="J7" s="5">
        <v>2018</v>
      </c>
      <c r="K7" s="5">
        <v>2017</v>
      </c>
      <c r="L7" s="5">
        <v>2016</v>
      </c>
      <c r="M7" s="5">
        <v>2015</v>
      </c>
      <c r="N7" s="5">
        <v>2014</v>
      </c>
      <c r="O7" s="5">
        <v>2013</v>
      </c>
      <c r="P7" s="5">
        <v>2012</v>
      </c>
      <c r="Q7" s="5">
        <v>2011</v>
      </c>
      <c r="R7" s="5">
        <v>2010</v>
      </c>
      <c r="S7" s="5">
        <v>2009</v>
      </c>
      <c r="T7" s="5">
        <v>2008</v>
      </c>
      <c r="U7" s="5">
        <v>2007</v>
      </c>
      <c r="V7" s="5">
        <v>2006</v>
      </c>
      <c r="W7" s="5">
        <v>2005</v>
      </c>
    </row>
    <row r="8" spans="2:23">
      <c r="B8" s="13" t="s">
        <v>3</v>
      </c>
      <c r="C8" s="46" t="s">
        <v>34</v>
      </c>
      <c r="D8" s="14">
        <v>402420</v>
      </c>
      <c r="E8" s="14">
        <v>810981</v>
      </c>
      <c r="F8" s="14">
        <v>758340</v>
      </c>
      <c r="G8" s="14">
        <v>376085</v>
      </c>
      <c r="H8" s="14">
        <v>370980</v>
      </c>
      <c r="I8" s="14">
        <v>419987</v>
      </c>
      <c r="J8" s="14">
        <v>384115</v>
      </c>
      <c r="K8" s="14">
        <v>384018</v>
      </c>
      <c r="L8" s="14">
        <v>309227</v>
      </c>
      <c r="M8" s="14">
        <v>261411</v>
      </c>
      <c r="N8" s="14">
        <v>289442</v>
      </c>
      <c r="O8" s="14">
        <v>276141</v>
      </c>
      <c r="P8" s="14">
        <v>286520</v>
      </c>
      <c r="Q8" s="14">
        <v>273096</v>
      </c>
      <c r="R8" s="14">
        <v>260167</v>
      </c>
      <c r="S8" s="14">
        <v>241346</v>
      </c>
      <c r="T8" s="14">
        <v>232452</v>
      </c>
      <c r="U8" s="14">
        <v>209115</v>
      </c>
      <c r="V8" s="14">
        <v>176976</v>
      </c>
      <c r="W8" s="14">
        <v>179870</v>
      </c>
    </row>
    <row r="9" spans="2:23">
      <c r="B9" s="6" t="s">
        <v>6</v>
      </c>
      <c r="C9" s="45" t="s">
        <v>127</v>
      </c>
      <c r="D9" s="14">
        <v>63660</v>
      </c>
      <c r="E9" s="14">
        <v>131525</v>
      </c>
      <c r="F9" s="14">
        <v>127568</v>
      </c>
      <c r="G9" s="14">
        <v>141854</v>
      </c>
      <c r="H9" s="14">
        <v>134590</v>
      </c>
      <c r="I9" s="14">
        <v>98373</v>
      </c>
      <c r="J9" s="14">
        <v>97894</v>
      </c>
      <c r="K9" s="14">
        <v>109055</v>
      </c>
      <c r="L9" s="14">
        <v>109168</v>
      </c>
      <c r="M9" s="14">
        <v>112725</v>
      </c>
      <c r="N9" s="14">
        <v>103012</v>
      </c>
      <c r="O9" s="14">
        <v>109779</v>
      </c>
      <c r="P9" s="14">
        <v>100589</v>
      </c>
      <c r="Q9" s="14">
        <v>110487</v>
      </c>
      <c r="R9" s="14">
        <v>101005</v>
      </c>
      <c r="S9" s="14">
        <v>91013</v>
      </c>
      <c r="T9" s="14">
        <v>83580</v>
      </c>
      <c r="U9" s="14">
        <v>104241</v>
      </c>
      <c r="V9" s="14">
        <v>88346</v>
      </c>
      <c r="W9" s="14">
        <v>74950</v>
      </c>
    </row>
    <row r="10" spans="2:23">
      <c r="B10" s="6" t="s">
        <v>122</v>
      </c>
      <c r="C10" s="45" t="s">
        <v>128</v>
      </c>
      <c r="D10" s="14">
        <v>88811</v>
      </c>
      <c r="E10" s="14">
        <v>157032</v>
      </c>
      <c r="F10" s="14">
        <v>194135</v>
      </c>
      <c r="G10" s="14">
        <v>79269</v>
      </c>
      <c r="H10" s="14">
        <v>-285753</v>
      </c>
      <c r="I10" s="14">
        <v>110188</v>
      </c>
      <c r="J10" s="14">
        <v>88527</v>
      </c>
      <c r="K10" s="14">
        <v>71708</v>
      </c>
      <c r="L10" s="14">
        <v>-78912</v>
      </c>
      <c r="M10" s="14">
        <v>-56851</v>
      </c>
      <c r="N10" s="14">
        <v>81542</v>
      </c>
      <c r="O10" s="14">
        <v>72756</v>
      </c>
      <c r="P10" s="14">
        <v>37928</v>
      </c>
      <c r="Q10" s="14">
        <v>76891</v>
      </c>
      <c r="R10" s="14">
        <v>73369</v>
      </c>
      <c r="S10" s="14">
        <v>34408</v>
      </c>
      <c r="T10" s="14">
        <v>1909</v>
      </c>
      <c r="U10" s="14">
        <v>59590</v>
      </c>
      <c r="V10" s="14">
        <v>75913</v>
      </c>
      <c r="W10" s="14">
        <v>57182</v>
      </c>
    </row>
    <row r="11" spans="2:23" ht="21">
      <c r="B11" s="6" t="s">
        <v>123</v>
      </c>
      <c r="C11" s="45" t="s">
        <v>129</v>
      </c>
      <c r="D11" s="14">
        <v>50231</v>
      </c>
      <c r="E11" s="14">
        <v>78374</v>
      </c>
      <c r="F11" s="14">
        <v>128244</v>
      </c>
      <c r="G11" s="14">
        <v>47456</v>
      </c>
      <c r="H11" s="14">
        <v>-306934</v>
      </c>
      <c r="I11" s="14">
        <v>71994</v>
      </c>
      <c r="J11" s="14">
        <v>63728</v>
      </c>
      <c r="K11" s="14">
        <v>46062</v>
      </c>
      <c r="L11" s="14">
        <v>-60148</v>
      </c>
      <c r="M11" s="14">
        <v>-51118</v>
      </c>
      <c r="N11" s="14">
        <v>65567</v>
      </c>
      <c r="O11" s="14">
        <v>64360</v>
      </c>
      <c r="P11" s="14">
        <v>33841</v>
      </c>
      <c r="Q11" s="14">
        <v>62418</v>
      </c>
      <c r="R11" s="14">
        <v>63182</v>
      </c>
      <c r="S11" s="14">
        <v>26893</v>
      </c>
      <c r="T11" s="14">
        <v>349</v>
      </c>
      <c r="U11" s="14">
        <v>46552</v>
      </c>
      <c r="V11" s="14">
        <v>60061</v>
      </c>
      <c r="W11" s="14">
        <v>41528</v>
      </c>
    </row>
    <row r="12" spans="2:23">
      <c r="B12" s="6" t="s">
        <v>91</v>
      </c>
      <c r="C12" s="45" t="s">
        <v>92</v>
      </c>
      <c r="D12" s="15">
        <v>21028576</v>
      </c>
      <c r="E12" s="15">
        <v>22032451</v>
      </c>
      <c r="F12" s="15">
        <v>22006181</v>
      </c>
      <c r="G12" s="15">
        <v>20585740</v>
      </c>
      <c r="H12" s="15">
        <v>20505829</v>
      </c>
      <c r="I12" s="15">
        <v>18486997</v>
      </c>
      <c r="J12" s="15" t="s">
        <v>235</v>
      </c>
      <c r="K12" s="15">
        <v>19676720</v>
      </c>
      <c r="L12" s="15" t="s">
        <v>205</v>
      </c>
      <c r="M12" s="15">
        <v>20921772</v>
      </c>
      <c r="N12" s="15">
        <v>19671909</v>
      </c>
      <c r="O12" s="15">
        <v>18417676</v>
      </c>
      <c r="P12" s="15" t="s">
        <v>169</v>
      </c>
      <c r="Q12" s="15">
        <v>15637117</v>
      </c>
      <c r="R12" s="15">
        <v>15180187</v>
      </c>
      <c r="S12" s="15">
        <v>12086680</v>
      </c>
      <c r="T12" s="15">
        <v>11181565</v>
      </c>
      <c r="U12" s="15">
        <v>9128911</v>
      </c>
      <c r="V12" s="15">
        <v>8163804</v>
      </c>
      <c r="W12" s="15">
        <v>7507301</v>
      </c>
    </row>
    <row r="13" spans="2:23" ht="15.75" customHeight="1">
      <c r="B13" s="6" t="s">
        <v>238</v>
      </c>
      <c r="C13" s="45" t="s">
        <v>130</v>
      </c>
      <c r="D13" s="15">
        <v>10791443</v>
      </c>
      <c r="E13" s="15">
        <v>10767436</v>
      </c>
      <c r="F13" s="15">
        <v>11125827</v>
      </c>
      <c r="G13" s="15">
        <v>11855647</v>
      </c>
      <c r="H13" s="15">
        <v>11887297</v>
      </c>
      <c r="I13" s="15">
        <v>12003794</v>
      </c>
      <c r="J13" s="15">
        <v>11809527</v>
      </c>
      <c r="K13" s="15">
        <v>12343773</v>
      </c>
      <c r="L13" s="15" t="s">
        <v>204</v>
      </c>
      <c r="M13" s="15">
        <v>14343558</v>
      </c>
      <c r="N13" s="15">
        <v>12489421</v>
      </c>
      <c r="O13" s="15">
        <v>12054541</v>
      </c>
      <c r="P13" s="15">
        <v>11122492</v>
      </c>
      <c r="Q13" s="15">
        <v>11352492</v>
      </c>
      <c r="R13" s="15">
        <v>10956947</v>
      </c>
      <c r="S13" s="15">
        <v>9295669</v>
      </c>
      <c r="T13" s="15">
        <v>7788126</v>
      </c>
      <c r="U13" s="15">
        <v>6002241</v>
      </c>
      <c r="V13" s="15">
        <v>5711771</v>
      </c>
      <c r="W13" s="15">
        <v>5744931</v>
      </c>
    </row>
    <row r="14" spans="2:23" ht="15.75" customHeight="1">
      <c r="B14" s="6" t="s">
        <v>23</v>
      </c>
      <c r="C14" s="45" t="s">
        <v>131</v>
      </c>
      <c r="D14" s="15">
        <v>17362997</v>
      </c>
      <c r="E14" s="15">
        <v>18565197</v>
      </c>
      <c r="F14" s="15">
        <v>18820809</v>
      </c>
      <c r="G14" s="15">
        <v>17007863</v>
      </c>
      <c r="H14" s="15">
        <v>16560715</v>
      </c>
      <c r="I14" s="15">
        <v>14914981</v>
      </c>
      <c r="J14" s="15">
        <v>14799109</v>
      </c>
      <c r="K14" s="15">
        <v>15463833</v>
      </c>
      <c r="L14" s="15" t="s">
        <v>206</v>
      </c>
      <c r="M14" s="15">
        <v>15968163</v>
      </c>
      <c r="N14" s="15">
        <v>14228040</v>
      </c>
      <c r="O14" s="15">
        <v>13196075</v>
      </c>
      <c r="P14" s="15">
        <v>11816320</v>
      </c>
      <c r="Q14" s="15">
        <v>11411889</v>
      </c>
      <c r="R14" s="15">
        <v>12190579</v>
      </c>
      <c r="S14" s="15">
        <v>9415275</v>
      </c>
      <c r="T14" s="15">
        <v>9210293</v>
      </c>
      <c r="U14" s="15">
        <v>7396402</v>
      </c>
      <c r="V14" s="15">
        <v>6678685</v>
      </c>
      <c r="W14" s="15">
        <v>5776651</v>
      </c>
    </row>
    <row r="15" spans="2:23">
      <c r="B15" s="6" t="s">
        <v>55</v>
      </c>
      <c r="C15" s="45" t="s">
        <v>132</v>
      </c>
      <c r="D15" s="14">
        <v>2195693</v>
      </c>
      <c r="E15" s="14">
        <v>2148620</v>
      </c>
      <c r="F15" s="14">
        <v>1964138</v>
      </c>
      <c r="G15" s="14">
        <v>1865795</v>
      </c>
      <c r="H15" s="14">
        <v>1913170</v>
      </c>
      <c r="I15" s="14">
        <v>2196871</v>
      </c>
      <c r="J15" s="14">
        <v>2137566</v>
      </c>
      <c r="K15" s="14">
        <v>1860433</v>
      </c>
      <c r="L15" s="14" t="s">
        <v>207</v>
      </c>
      <c r="M15" s="14">
        <v>1468556</v>
      </c>
      <c r="N15" s="14">
        <v>1547768</v>
      </c>
      <c r="O15" s="14">
        <v>1478110</v>
      </c>
      <c r="P15" s="14" t="s">
        <v>170</v>
      </c>
      <c r="Q15" s="14">
        <v>1161655</v>
      </c>
      <c r="R15" s="14">
        <v>1083108</v>
      </c>
      <c r="S15" s="14">
        <v>919954</v>
      </c>
      <c r="T15" s="14">
        <v>890556</v>
      </c>
      <c r="U15" s="14">
        <v>891216</v>
      </c>
      <c r="V15" s="14">
        <v>686597</v>
      </c>
      <c r="W15" s="14">
        <v>623885</v>
      </c>
    </row>
    <row r="16" spans="2:23">
      <c r="B16" s="6" t="s">
        <v>124</v>
      </c>
      <c r="C16" s="45" t="s">
        <v>133</v>
      </c>
      <c r="D16" s="16">
        <v>929477</v>
      </c>
      <c r="E16" s="16">
        <v>929477</v>
      </c>
      <c r="F16" s="16">
        <v>929477</v>
      </c>
      <c r="G16" s="16">
        <v>929477</v>
      </c>
      <c r="H16" s="16">
        <v>929476.7</v>
      </c>
      <c r="I16" s="16">
        <v>929476.7</v>
      </c>
      <c r="J16" s="16">
        <v>929476.7</v>
      </c>
      <c r="K16" s="16">
        <v>628732</v>
      </c>
      <c r="L16" s="16">
        <v>628732</v>
      </c>
      <c r="M16" s="16">
        <v>228732</v>
      </c>
      <c r="N16" s="16">
        <v>228732</v>
      </c>
      <c r="O16" s="16">
        <v>228732</v>
      </c>
      <c r="P16" s="16">
        <v>228732</v>
      </c>
      <c r="Q16" s="16">
        <v>163732</v>
      </c>
      <c r="R16" s="16">
        <v>163732</v>
      </c>
      <c r="S16" s="16">
        <v>150530</v>
      </c>
      <c r="T16" s="16">
        <v>150530</v>
      </c>
      <c r="U16" s="16">
        <v>150530</v>
      </c>
      <c r="V16" s="16">
        <v>132000</v>
      </c>
      <c r="W16" s="16">
        <v>132000</v>
      </c>
    </row>
    <row r="17" spans="2:23">
      <c r="B17" s="6" t="s">
        <v>125</v>
      </c>
      <c r="C17" s="45" t="s">
        <v>126</v>
      </c>
      <c r="D17" s="14">
        <v>92947671</v>
      </c>
      <c r="E17" s="14">
        <v>92947671</v>
      </c>
      <c r="F17" s="15">
        <v>92947671</v>
      </c>
      <c r="G17" s="15">
        <v>92947671</v>
      </c>
      <c r="H17" s="15">
        <v>92947671</v>
      </c>
      <c r="I17" s="15">
        <v>92947671</v>
      </c>
      <c r="J17" s="15">
        <v>92947671</v>
      </c>
      <c r="K17" s="15" t="s">
        <v>203</v>
      </c>
      <c r="L17" s="15" t="s">
        <v>203</v>
      </c>
      <c r="M17" s="15">
        <v>22873245</v>
      </c>
      <c r="N17" s="15">
        <v>22873245</v>
      </c>
      <c r="O17" s="15">
        <v>22873245</v>
      </c>
      <c r="P17" s="15" t="s">
        <v>137</v>
      </c>
      <c r="Q17" s="15">
        <v>16373245</v>
      </c>
      <c r="R17" s="15">
        <v>16373245</v>
      </c>
      <c r="S17" s="15">
        <v>15053000</v>
      </c>
      <c r="T17" s="15">
        <v>15053000</v>
      </c>
      <c r="U17" s="15">
        <v>15053000</v>
      </c>
      <c r="V17" s="15">
        <v>13200000</v>
      </c>
      <c r="W17" s="15">
        <v>13200000</v>
      </c>
    </row>
    <row r="18" spans="2:23" ht="21">
      <c r="B18" s="8" t="s">
        <v>75</v>
      </c>
      <c r="C18" s="51" t="s">
        <v>85</v>
      </c>
      <c r="D18" s="17" t="s">
        <v>31</v>
      </c>
      <c r="E18" s="17" t="s">
        <v>31</v>
      </c>
      <c r="F18" s="17" t="s">
        <v>31</v>
      </c>
      <c r="G18" s="17" t="s">
        <v>31</v>
      </c>
      <c r="H18" s="17" t="s">
        <v>31</v>
      </c>
      <c r="I18" s="17" t="s">
        <v>31</v>
      </c>
      <c r="J18" s="17" t="s">
        <v>31</v>
      </c>
      <c r="K18" s="17" t="s">
        <v>31</v>
      </c>
      <c r="L18" s="17" t="s">
        <v>31</v>
      </c>
      <c r="M18" s="17" t="s">
        <v>31</v>
      </c>
      <c r="N18" s="17" t="s">
        <v>31</v>
      </c>
      <c r="O18" s="17" t="s">
        <v>31</v>
      </c>
      <c r="P18" s="17" t="s">
        <v>31</v>
      </c>
      <c r="Q18" s="17" t="s">
        <v>31</v>
      </c>
      <c r="R18" s="17" t="s">
        <v>31</v>
      </c>
      <c r="S18" s="17" t="s">
        <v>31</v>
      </c>
      <c r="T18" s="17" t="s">
        <v>31</v>
      </c>
      <c r="U18" s="17">
        <v>0.23</v>
      </c>
      <c r="V18" s="17">
        <v>0.13</v>
      </c>
      <c r="W18" s="17" t="s">
        <v>31</v>
      </c>
    </row>
    <row r="19" spans="2:23">
      <c r="F19" s="14"/>
      <c r="G19" s="14"/>
      <c r="H19" s="14"/>
      <c r="I19" s="14"/>
      <c r="J19" s="14"/>
      <c r="K19" s="14"/>
      <c r="L19" s="14"/>
      <c r="M19" s="14"/>
      <c r="N19" s="14"/>
      <c r="O19" s="14"/>
      <c r="P19" s="14"/>
      <c r="Q19" s="14"/>
      <c r="R19" s="14"/>
      <c r="S19" s="14"/>
      <c r="T19" s="14"/>
      <c r="U19" s="14"/>
      <c r="V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0"/>
  <sheetViews>
    <sheetView showGridLines="0" workbookViewId="0">
      <selection activeCell="E14" sqref="E14"/>
    </sheetView>
  </sheetViews>
  <sheetFormatPr defaultRowHeight="12.5"/>
  <cols>
    <col min="1" max="1" width="2.453125" customWidth="1"/>
    <col min="2" max="2" width="31" customWidth="1"/>
    <col min="3" max="3" width="25.08984375" customWidth="1"/>
    <col min="4" max="5" width="10.81640625" customWidth="1"/>
    <col min="6" max="6" width="12.54296875" customWidth="1"/>
    <col min="7" max="7" width="10.1796875" customWidth="1"/>
    <col min="8" max="8" width="12.54296875" customWidth="1"/>
    <col min="9" max="9" width="11" customWidth="1"/>
    <col min="10" max="10" width="10.453125" customWidth="1"/>
  </cols>
  <sheetData>
    <row r="1" spans="2:23">
      <c r="B1" s="2" t="s">
        <v>95</v>
      </c>
      <c r="C1" s="2" t="s">
        <v>96</v>
      </c>
      <c r="D1" s="2"/>
      <c r="E1" s="2"/>
    </row>
    <row r="3" spans="2:23" ht="14">
      <c r="B3" s="3" t="s">
        <v>70</v>
      </c>
      <c r="C3" s="20"/>
      <c r="D3" s="20"/>
      <c r="E3" s="20"/>
    </row>
    <row r="4" spans="2:23">
      <c r="B4" s="4" t="s">
        <v>73</v>
      </c>
      <c r="C4" s="18"/>
      <c r="D4" s="18"/>
      <c r="E4" s="18"/>
    </row>
    <row r="5" spans="2:23">
      <c r="B5" s="18"/>
      <c r="C5" s="18"/>
      <c r="D5" s="18"/>
      <c r="E5" s="18"/>
    </row>
    <row r="6" spans="2:23" ht="30.75" customHeight="1">
      <c r="B6" s="12" t="s">
        <v>161</v>
      </c>
      <c r="C6" s="12" t="s">
        <v>162</v>
      </c>
      <c r="D6" s="5" t="s">
        <v>745</v>
      </c>
      <c r="E6" s="5">
        <v>2023</v>
      </c>
      <c r="F6" s="5">
        <v>2022</v>
      </c>
      <c r="G6" s="5">
        <v>2021</v>
      </c>
      <c r="H6" s="5" t="s">
        <v>264</v>
      </c>
      <c r="I6" s="5" t="s">
        <v>256</v>
      </c>
      <c r="J6" s="5">
        <v>2018</v>
      </c>
      <c r="K6" s="5">
        <v>2017</v>
      </c>
      <c r="L6" s="5">
        <v>2016</v>
      </c>
      <c r="M6" s="5">
        <v>2015</v>
      </c>
      <c r="N6" s="5">
        <v>2014</v>
      </c>
      <c r="O6" s="5">
        <v>2013</v>
      </c>
      <c r="P6" s="5">
        <v>2012</v>
      </c>
      <c r="Q6" s="5">
        <v>2011</v>
      </c>
      <c r="R6" s="5">
        <v>2010</v>
      </c>
      <c r="S6" s="5">
        <v>2009</v>
      </c>
      <c r="T6" s="5">
        <v>2008</v>
      </c>
      <c r="U6" s="5">
        <v>2007</v>
      </c>
      <c r="V6" s="5">
        <v>2006</v>
      </c>
      <c r="W6" s="5">
        <v>2005</v>
      </c>
    </row>
    <row r="7" spans="2:23" ht="17.149999999999999" customHeight="1">
      <c r="B7" s="13" t="s">
        <v>76</v>
      </c>
      <c r="C7" s="46" t="s">
        <v>86</v>
      </c>
      <c r="D7" s="21">
        <v>0.3</v>
      </c>
      <c r="E7" s="21">
        <v>0.4</v>
      </c>
      <c r="F7" s="21">
        <v>0.6</v>
      </c>
      <c r="G7" s="21">
        <v>0.2</v>
      </c>
      <c r="H7" s="21">
        <v>-1.6</v>
      </c>
      <c r="I7" s="21">
        <v>0.4</v>
      </c>
      <c r="J7" s="21">
        <v>0.3</v>
      </c>
      <c r="K7" s="21">
        <v>0.22717302169697906</v>
      </c>
      <c r="L7" s="21">
        <v>-0.3</v>
      </c>
      <c r="M7" s="21">
        <v>-0.3</v>
      </c>
      <c r="N7" s="21">
        <v>0.3</v>
      </c>
      <c r="O7" s="21">
        <v>0.4</v>
      </c>
      <c r="P7" s="21">
        <v>0.2</v>
      </c>
      <c r="Q7" s="21">
        <v>0.4</v>
      </c>
      <c r="R7" s="21">
        <v>0.5</v>
      </c>
      <c r="S7" s="21">
        <v>0.2</v>
      </c>
      <c r="T7" s="21">
        <v>0</v>
      </c>
      <c r="U7" s="21">
        <v>0.5</v>
      </c>
      <c r="V7" s="21">
        <v>0.8</v>
      </c>
      <c r="W7" s="21">
        <v>0.6</v>
      </c>
    </row>
    <row r="8" spans="2:23" ht="21">
      <c r="B8" s="6" t="s">
        <v>179</v>
      </c>
      <c r="C8" s="45" t="s">
        <v>180</v>
      </c>
      <c r="D8" s="22">
        <v>62.15</v>
      </c>
      <c r="E8" s="22">
        <v>58</v>
      </c>
      <c r="F8" s="22">
        <v>59.114499275775025</v>
      </c>
      <c r="G8" s="22">
        <v>69.706858527729196</v>
      </c>
      <c r="H8" s="22">
        <v>71.780095243472275</v>
      </c>
      <c r="I8" s="22">
        <v>80.48145686541605</v>
      </c>
      <c r="J8" s="22">
        <v>79.798905461132833</v>
      </c>
      <c r="K8" s="22">
        <v>79.819999999999993</v>
      </c>
      <c r="L8" s="22">
        <v>74.599999999999994</v>
      </c>
      <c r="M8" s="22">
        <v>88.3</v>
      </c>
      <c r="N8" s="22">
        <v>87.8</v>
      </c>
      <c r="O8" s="22">
        <v>91.3</v>
      </c>
      <c r="P8" s="22">
        <v>94.1</v>
      </c>
      <c r="Q8" s="22">
        <v>99.5</v>
      </c>
      <c r="R8" s="22">
        <v>89.9</v>
      </c>
      <c r="S8" s="22">
        <v>98.7</v>
      </c>
      <c r="T8" s="22">
        <v>84.6</v>
      </c>
      <c r="U8" s="22">
        <v>81.2</v>
      </c>
      <c r="V8" s="22">
        <v>85.5</v>
      </c>
      <c r="W8" s="22">
        <v>99.5</v>
      </c>
    </row>
    <row r="9" spans="2:23">
      <c r="B9" s="8" t="s">
        <v>77</v>
      </c>
      <c r="C9" s="51" t="s">
        <v>87</v>
      </c>
      <c r="D9" s="23">
        <v>17.54</v>
      </c>
      <c r="E9" s="23">
        <v>16.27</v>
      </c>
      <c r="F9" s="23">
        <v>14.95</v>
      </c>
      <c r="G9" s="23">
        <v>14.61</v>
      </c>
      <c r="H9" s="23">
        <v>14.86</v>
      </c>
      <c r="I9" s="23">
        <v>16.39</v>
      </c>
      <c r="J9" s="23">
        <v>17.95</v>
      </c>
      <c r="K9" s="23">
        <v>15.01</v>
      </c>
      <c r="L9" s="23">
        <v>14.28</v>
      </c>
      <c r="M9" s="23">
        <v>12.1</v>
      </c>
      <c r="N9" s="23">
        <v>14.03</v>
      </c>
      <c r="O9" s="23">
        <v>12.39</v>
      </c>
      <c r="P9" s="23">
        <v>15.19</v>
      </c>
      <c r="Q9" s="23">
        <v>12.24</v>
      </c>
      <c r="R9" s="23">
        <v>12.4</v>
      </c>
      <c r="S9" s="23">
        <v>12.8</v>
      </c>
      <c r="T9" s="23">
        <v>12.4</v>
      </c>
      <c r="U9" s="23">
        <v>16.100000000000001</v>
      </c>
      <c r="V9" s="23">
        <v>11.5</v>
      </c>
      <c r="W9" s="23">
        <v>11.1</v>
      </c>
    </row>
    <row r="10" spans="2:23">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headerFooter>
    <oddFooter>&amp;L&amp;1#&amp;"Calibri"&amp;10&amp;K000000KLAUZULA POUFNOSCI:  BOŚ Wewnętrzne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H57"/>
  <sheetViews>
    <sheetView showGridLines="0" tabSelected="1" zoomScaleNormal="100" workbookViewId="0">
      <pane xSplit="1" topLeftCell="C1" activePane="topRight" state="frozen"/>
      <selection activeCell="A7" sqref="A7"/>
      <selection pane="topRight" activeCell="D3" sqref="D3"/>
    </sheetView>
  </sheetViews>
  <sheetFormatPr defaultRowHeight="12.5"/>
  <cols>
    <col min="1" max="1" width="4.36328125" customWidth="1"/>
    <col min="2" max="2" width="43.90625" customWidth="1"/>
    <col min="3" max="6" width="30.6328125" customWidth="1"/>
    <col min="7" max="7" width="29" customWidth="1"/>
    <col min="8" max="8" width="23.453125" customWidth="1"/>
    <col min="9" max="9" width="20.08984375" customWidth="1"/>
    <col min="10" max="10" width="19.36328125" customWidth="1"/>
    <col min="11" max="11" width="15.36328125" customWidth="1"/>
    <col min="12" max="12" width="15.1796875" customWidth="1"/>
    <col min="13" max="13" width="14.6328125" customWidth="1"/>
    <col min="14" max="14" width="13.453125" customWidth="1"/>
    <col min="15" max="15" width="13.6328125" customWidth="1"/>
    <col min="16" max="16" width="14.81640625" customWidth="1"/>
    <col min="17" max="17" width="15.6328125" customWidth="1"/>
    <col min="18" max="18" width="16.6328125" customWidth="1"/>
    <col min="19" max="19" width="17" customWidth="1"/>
    <col min="20" max="20" width="15.6328125" customWidth="1"/>
    <col min="21" max="21" width="15.36328125" customWidth="1"/>
    <col min="22" max="22" width="13.453125" customWidth="1"/>
    <col min="23" max="23" width="13.54296875" customWidth="1"/>
    <col min="24" max="25" width="11.54296875" customWidth="1"/>
    <col min="26" max="27" width="11.453125" customWidth="1"/>
    <col min="28" max="28" width="11.08984375" customWidth="1"/>
    <col min="29" max="30" width="10.36328125" customWidth="1"/>
    <col min="31" max="58" width="10.6328125" customWidth="1"/>
    <col min="59" max="59" width="12.90625" customWidth="1"/>
    <col min="60" max="60" width="11.54296875" customWidth="1"/>
    <col min="61" max="61" width="12.36328125" customWidth="1"/>
    <col min="62" max="65" width="11.453125" customWidth="1"/>
    <col min="66" max="70" width="10.6328125" customWidth="1"/>
    <col min="72" max="72" width="9.453125" bestFit="1" customWidth="1"/>
    <col min="73" max="73" width="9.08984375" customWidth="1"/>
  </cols>
  <sheetData>
    <row r="1" spans="2:77">
      <c r="B1" s="2" t="s">
        <v>95</v>
      </c>
      <c r="C1" s="2" t="s">
        <v>96</v>
      </c>
      <c r="D1" s="2"/>
      <c r="E1" s="2"/>
      <c r="F1" s="2"/>
      <c r="G1" s="2"/>
      <c r="H1" s="2"/>
      <c r="I1" s="2"/>
      <c r="J1" s="2"/>
      <c r="K1" s="2"/>
      <c r="L1" s="2"/>
      <c r="M1" s="2"/>
      <c r="N1" s="2"/>
      <c r="O1" s="2"/>
    </row>
    <row r="2" spans="2:77" ht="14">
      <c r="BG2" s="24"/>
    </row>
    <row r="3" spans="2:77" ht="14">
      <c r="B3" s="24" t="s">
        <v>166</v>
      </c>
      <c r="C3" s="24"/>
      <c r="D3" s="24"/>
      <c r="E3" s="24"/>
      <c r="F3" s="24"/>
      <c r="G3" s="24"/>
      <c r="H3" s="24"/>
      <c r="I3" s="24"/>
      <c r="J3" s="24"/>
      <c r="K3" s="24"/>
      <c r="L3" s="24"/>
      <c r="M3" s="24"/>
      <c r="N3" s="24"/>
      <c r="O3" s="24"/>
      <c r="BM3" s="24" t="s">
        <v>104</v>
      </c>
    </row>
    <row r="4" spans="2:77" ht="14">
      <c r="B4" s="4" t="s">
        <v>165</v>
      </c>
      <c r="C4" s="3"/>
      <c r="D4" s="3"/>
      <c r="E4" s="3"/>
      <c r="F4" s="3"/>
      <c r="G4" s="3"/>
      <c r="H4" s="3"/>
      <c r="I4" s="3"/>
      <c r="J4" s="3"/>
      <c r="K4" s="3"/>
      <c r="L4" s="3"/>
      <c r="M4" s="3"/>
      <c r="N4" s="3"/>
      <c r="O4" s="4"/>
      <c r="BM4" s="4" t="s">
        <v>121</v>
      </c>
    </row>
    <row r="5" spans="2:77" ht="7.5" customHeight="1">
      <c r="B5" s="25"/>
      <c r="C5" s="25"/>
      <c r="D5" s="25"/>
      <c r="E5" s="25"/>
      <c r="F5" s="25"/>
      <c r="G5" s="25"/>
      <c r="H5" s="25"/>
      <c r="I5" s="25"/>
      <c r="J5" s="25"/>
      <c r="K5" s="25"/>
      <c r="L5" s="25"/>
      <c r="M5" s="25"/>
      <c r="N5" s="25"/>
      <c r="O5" s="25"/>
    </row>
    <row r="6" spans="2:77">
      <c r="B6" s="11" t="s">
        <v>103</v>
      </c>
      <c r="C6" s="11" t="s">
        <v>102</v>
      </c>
      <c r="D6" s="11"/>
      <c r="E6" s="11"/>
      <c r="F6" s="11"/>
      <c r="G6" s="11"/>
      <c r="H6" s="11"/>
      <c r="I6" s="11"/>
      <c r="J6" s="11"/>
      <c r="K6" s="11"/>
      <c r="L6" s="11"/>
      <c r="M6" s="11"/>
      <c r="N6" s="11"/>
      <c r="O6" s="11"/>
      <c r="BM6" s="39" t="s">
        <v>105</v>
      </c>
    </row>
    <row r="7" spans="2:77" ht="24.75" customHeight="1">
      <c r="B7" s="26" t="s">
        <v>0</v>
      </c>
      <c r="C7" s="26" t="s">
        <v>56</v>
      </c>
      <c r="D7" s="26" t="s">
        <v>746</v>
      </c>
      <c r="E7" s="27" t="s">
        <v>741</v>
      </c>
      <c r="F7" s="27" t="s">
        <v>729</v>
      </c>
      <c r="G7" s="27" t="s">
        <v>717</v>
      </c>
      <c r="H7" s="27" t="s">
        <v>710</v>
      </c>
      <c r="I7" s="27" t="s">
        <v>703</v>
      </c>
      <c r="J7" s="27" t="s">
        <v>688</v>
      </c>
      <c r="K7" s="27" t="s">
        <v>681</v>
      </c>
      <c r="L7" s="27" t="s">
        <v>676</v>
      </c>
      <c r="M7" s="27" t="s">
        <v>592</v>
      </c>
      <c r="N7" s="27" t="s">
        <v>280</v>
      </c>
      <c r="O7" s="27" t="s">
        <v>274</v>
      </c>
      <c r="P7" s="27" t="s">
        <v>269</v>
      </c>
      <c r="Q7" s="27" t="s">
        <v>268</v>
      </c>
      <c r="R7" s="27" t="s">
        <v>265</v>
      </c>
      <c r="S7" s="27" t="s">
        <v>262</v>
      </c>
      <c r="T7" s="27" t="s">
        <v>261</v>
      </c>
      <c r="U7" s="27" t="s">
        <v>257</v>
      </c>
      <c r="V7" s="27" t="s">
        <v>254</v>
      </c>
      <c r="W7" s="27" t="s">
        <v>252</v>
      </c>
      <c r="X7" s="27" t="s">
        <v>250</v>
      </c>
      <c r="Y7" s="27" t="s">
        <v>243</v>
      </c>
      <c r="Z7" s="27" t="s">
        <v>233</v>
      </c>
      <c r="AA7" s="27" t="s">
        <v>232</v>
      </c>
      <c r="AB7" s="27" t="s">
        <v>225</v>
      </c>
      <c r="AC7" s="27" t="s">
        <v>217</v>
      </c>
      <c r="AD7" s="27" t="s">
        <v>216</v>
      </c>
      <c r="AE7" s="27" t="s">
        <v>210</v>
      </c>
      <c r="AF7" s="27" t="s">
        <v>211</v>
      </c>
      <c r="AG7" s="27" t="s">
        <v>209</v>
      </c>
      <c r="AH7" s="27" t="s">
        <v>202</v>
      </c>
      <c r="AI7" s="27" t="s">
        <v>198</v>
      </c>
      <c r="AJ7" s="27" t="s">
        <v>196</v>
      </c>
      <c r="AK7" s="27" t="s">
        <v>190</v>
      </c>
      <c r="AL7" s="27" t="s">
        <v>200</v>
      </c>
      <c r="AM7" s="27" t="s">
        <v>187</v>
      </c>
      <c r="AN7" s="27" t="s">
        <v>185</v>
      </c>
      <c r="AO7" s="27" t="s">
        <v>183</v>
      </c>
      <c r="AP7" s="27" t="s">
        <v>184</v>
      </c>
      <c r="AQ7" s="27" t="s">
        <v>176</v>
      </c>
      <c r="AR7" s="27" t="s">
        <v>174</v>
      </c>
      <c r="AS7" s="27" t="s">
        <v>171</v>
      </c>
      <c r="AT7" s="27" t="s">
        <v>168</v>
      </c>
      <c r="AU7" s="27" t="s">
        <v>159</v>
      </c>
      <c r="AV7" s="27" t="s">
        <v>156</v>
      </c>
      <c r="AW7" s="27" t="s">
        <v>140</v>
      </c>
      <c r="AX7" s="27" t="s">
        <v>141</v>
      </c>
      <c r="AY7" s="27" t="s">
        <v>142</v>
      </c>
      <c r="AZ7" s="27" t="s">
        <v>143</v>
      </c>
      <c r="BA7" s="27" t="s">
        <v>144</v>
      </c>
      <c r="BB7" s="27" t="s">
        <v>145</v>
      </c>
      <c r="BC7" s="27" t="s">
        <v>146</v>
      </c>
      <c r="BD7" s="27" t="s">
        <v>147</v>
      </c>
      <c r="BE7" s="27" t="s">
        <v>148</v>
      </c>
      <c r="BF7" s="27" t="s">
        <v>149</v>
      </c>
      <c r="BG7" s="27" t="s">
        <v>150</v>
      </c>
      <c r="BH7" s="27" t="s">
        <v>151</v>
      </c>
      <c r="BI7" s="27" t="s">
        <v>152</v>
      </c>
      <c r="BK7" s="26">
        <v>2023</v>
      </c>
      <c r="BL7" s="26">
        <v>2022</v>
      </c>
      <c r="BM7" s="26">
        <v>2021</v>
      </c>
      <c r="BN7" s="26">
        <v>2020</v>
      </c>
      <c r="BO7" s="26">
        <v>2019</v>
      </c>
      <c r="BP7" s="26">
        <v>2018</v>
      </c>
      <c r="BQ7" s="26">
        <v>2017</v>
      </c>
      <c r="BR7" s="26">
        <v>2016</v>
      </c>
      <c r="BS7" s="26">
        <v>2015</v>
      </c>
      <c r="BT7" s="26">
        <v>2014</v>
      </c>
      <c r="BU7" s="26">
        <v>2013</v>
      </c>
      <c r="BV7" s="26">
        <v>2012</v>
      </c>
      <c r="BW7" s="26">
        <v>2011</v>
      </c>
      <c r="BX7" s="26">
        <v>2010</v>
      </c>
      <c r="BY7" s="26">
        <v>2009</v>
      </c>
    </row>
    <row r="8" spans="2:77">
      <c r="B8" s="13" t="s">
        <v>1</v>
      </c>
      <c r="C8" s="49" t="s">
        <v>39</v>
      </c>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L8" s="13"/>
      <c r="BM8" s="13"/>
      <c r="BN8" s="13"/>
      <c r="BO8" s="13"/>
      <c r="BP8" s="13"/>
      <c r="BQ8" s="13"/>
      <c r="BR8" s="13"/>
      <c r="BS8" s="13"/>
      <c r="BT8" s="13"/>
      <c r="BU8" s="13"/>
      <c r="BV8" s="13"/>
      <c r="BW8" s="13"/>
      <c r="BX8" s="13"/>
      <c r="BY8" s="13"/>
    </row>
    <row r="9" spans="2:77">
      <c r="B9" s="19" t="s">
        <v>37</v>
      </c>
      <c r="C9" s="45" t="s">
        <v>40</v>
      </c>
      <c r="D9" s="28">
        <v>350562</v>
      </c>
      <c r="E9" s="28">
        <v>363369</v>
      </c>
      <c r="F9" s="28">
        <v>378700</v>
      </c>
      <c r="G9" s="28">
        <v>408944</v>
      </c>
      <c r="H9" s="28">
        <v>414087</v>
      </c>
      <c r="I9" s="28">
        <v>396969</v>
      </c>
      <c r="J9" s="28">
        <v>431373</v>
      </c>
      <c r="K9" s="28">
        <v>331412</v>
      </c>
      <c r="L9" s="28">
        <v>272894</v>
      </c>
      <c r="M9" s="28">
        <v>170199</v>
      </c>
      <c r="N9" s="28">
        <v>125485</v>
      </c>
      <c r="O9" s="28">
        <v>100754</v>
      </c>
      <c r="P9" s="28">
        <v>103475</v>
      </c>
      <c r="Q9" s="28">
        <v>102516</v>
      </c>
      <c r="R9" s="28">
        <v>108166</v>
      </c>
      <c r="S9" s="28">
        <v>117228</v>
      </c>
      <c r="T9" s="28">
        <v>139880</v>
      </c>
      <c r="U9" s="28">
        <v>153308</v>
      </c>
      <c r="V9" s="28">
        <v>155618</v>
      </c>
      <c r="W9" s="28">
        <v>157993</v>
      </c>
      <c r="X9" s="28">
        <v>160117</v>
      </c>
      <c r="Y9" s="28">
        <v>153862</v>
      </c>
      <c r="Z9" s="28">
        <v>154025</v>
      </c>
      <c r="AA9" s="28">
        <v>159536</v>
      </c>
      <c r="AB9" s="28">
        <v>160492</v>
      </c>
      <c r="AC9" s="28">
        <v>154251</v>
      </c>
      <c r="AD9" s="28">
        <v>160124</v>
      </c>
      <c r="AE9" s="28">
        <v>163908</v>
      </c>
      <c r="AF9" s="28">
        <v>169123</v>
      </c>
      <c r="AG9" s="28">
        <v>170386</v>
      </c>
      <c r="AH9" s="28">
        <v>172231</v>
      </c>
      <c r="AI9" s="28">
        <v>174968</v>
      </c>
      <c r="AJ9" s="28">
        <v>171157</v>
      </c>
      <c r="AK9" s="28">
        <v>176332</v>
      </c>
      <c r="AL9" s="28">
        <v>172587</v>
      </c>
      <c r="AM9" s="28">
        <v>161703</v>
      </c>
      <c r="AN9" s="28">
        <v>159203</v>
      </c>
      <c r="AO9" s="28">
        <v>166419</v>
      </c>
      <c r="AP9" s="28">
        <v>179678</v>
      </c>
      <c r="AQ9" s="28">
        <v>191243</v>
      </c>
      <c r="AR9" s="28">
        <v>190274</v>
      </c>
      <c r="AS9" s="28">
        <v>185033</v>
      </c>
      <c r="AT9" s="28">
        <v>184088</v>
      </c>
      <c r="AU9" s="28">
        <v>180220</v>
      </c>
      <c r="AV9" s="28">
        <v>193155</v>
      </c>
      <c r="AW9" s="28">
        <v>215027</v>
      </c>
      <c r="AX9" s="28">
        <v>225986</v>
      </c>
      <c r="AY9" s="28">
        <v>233805</v>
      </c>
      <c r="AZ9" s="28">
        <v>219316</v>
      </c>
      <c r="BA9" s="28">
        <v>221073</v>
      </c>
      <c r="BB9" s="28">
        <v>224242</v>
      </c>
      <c r="BC9" s="28">
        <v>212908</v>
      </c>
      <c r="BD9" s="28">
        <v>200820</v>
      </c>
      <c r="BE9" s="28">
        <v>185971</v>
      </c>
      <c r="BF9" s="28">
        <v>178303</v>
      </c>
      <c r="BG9" s="28">
        <v>166867</v>
      </c>
      <c r="BH9" s="28">
        <v>155387</v>
      </c>
      <c r="BI9" s="28">
        <v>153148</v>
      </c>
      <c r="BJ9" s="28"/>
      <c r="BK9" s="28">
        <v>1598700</v>
      </c>
      <c r="BL9" s="28">
        <v>1205878</v>
      </c>
      <c r="BM9" s="28">
        <v>432230</v>
      </c>
      <c r="BN9" s="28">
        <v>518582</v>
      </c>
      <c r="BO9" s="28">
        <v>627590</v>
      </c>
      <c r="BP9" s="28">
        <v>628304</v>
      </c>
      <c r="BQ9" s="28">
        <v>663541</v>
      </c>
      <c r="BR9" s="28">
        <v>694688</v>
      </c>
      <c r="BS9" s="28">
        <v>659912</v>
      </c>
      <c r="BT9" s="28">
        <v>746228</v>
      </c>
      <c r="BU9" s="28">
        <v>772490</v>
      </c>
      <c r="BV9" s="28">
        <v>902545</v>
      </c>
      <c r="BW9" s="28">
        <v>826615</v>
      </c>
      <c r="BX9" s="28">
        <v>670144</v>
      </c>
      <c r="BY9" s="28">
        <v>598867</v>
      </c>
    </row>
    <row r="10" spans="2:77">
      <c r="B10" s="19" t="s">
        <v>2</v>
      </c>
      <c r="C10" s="45" t="s">
        <v>41</v>
      </c>
      <c r="D10" s="28">
        <v>-150824</v>
      </c>
      <c r="E10" s="28">
        <v>-160687</v>
      </c>
      <c r="F10" s="28">
        <v>-180883</v>
      </c>
      <c r="G10" s="28">
        <v>-206683</v>
      </c>
      <c r="H10" s="28">
        <v>-199483</v>
      </c>
      <c r="I10" s="28">
        <v>-200670</v>
      </c>
      <c r="J10" s="28">
        <v>-174723</v>
      </c>
      <c r="K10" s="28">
        <v>-163751</v>
      </c>
      <c r="L10" s="28">
        <v>-78896</v>
      </c>
      <c r="M10" s="28">
        <v>-30168</v>
      </c>
      <c r="N10" s="28">
        <v>-15453</v>
      </c>
      <c r="O10" s="28">
        <v>-12221</v>
      </c>
      <c r="P10" s="28">
        <v>-13425</v>
      </c>
      <c r="Q10" s="28">
        <v>-15046</v>
      </c>
      <c r="R10" s="28">
        <v>-22538</v>
      </c>
      <c r="S10" s="28">
        <v>-33117</v>
      </c>
      <c r="T10" s="28">
        <v>-41682</v>
      </c>
      <c r="U10" s="28">
        <v>-50265</v>
      </c>
      <c r="V10" s="28">
        <v>-50498</v>
      </c>
      <c r="W10" s="28">
        <v>-52732</v>
      </c>
      <c r="X10" s="28">
        <v>-53370</v>
      </c>
      <c r="Y10" s="28">
        <v>-51003</v>
      </c>
      <c r="Z10" s="28">
        <v>-51884</v>
      </c>
      <c r="AA10" s="28">
        <v>-59738</v>
      </c>
      <c r="AB10" s="28">
        <v>-66690</v>
      </c>
      <c r="AC10" s="28">
        <v>-65877</v>
      </c>
      <c r="AD10" s="28">
        <v>-67328</v>
      </c>
      <c r="AE10" s="28">
        <v>-69019</v>
      </c>
      <c r="AF10" s="28">
        <v>-71913</v>
      </c>
      <c r="AG10" s="28">
        <v>-71263</v>
      </c>
      <c r="AH10" s="28">
        <v>-86311</v>
      </c>
      <c r="AI10" s="28">
        <v>-90054</v>
      </c>
      <c r="AJ10" s="28">
        <v>-103441</v>
      </c>
      <c r="AK10" s="28">
        <v>-105655</v>
      </c>
      <c r="AL10" s="28">
        <v>-98910</v>
      </c>
      <c r="AM10" s="28">
        <v>-94825</v>
      </c>
      <c r="AN10" s="28">
        <v>-98182</v>
      </c>
      <c r="AO10" s="28">
        <v>-106584</v>
      </c>
      <c r="AP10" s="28">
        <v>-113484</v>
      </c>
      <c r="AQ10" s="28">
        <v>-119969</v>
      </c>
      <c r="AR10" s="28">
        <v>-113719</v>
      </c>
      <c r="AS10" s="28">
        <v>-109614</v>
      </c>
      <c r="AT10" s="28">
        <v>-109709</v>
      </c>
      <c r="AU10" s="28">
        <v>-111080</v>
      </c>
      <c r="AV10" s="28">
        <v>-126983</v>
      </c>
      <c r="AW10" s="28">
        <v>-148577</v>
      </c>
      <c r="AX10" s="28">
        <v>-155107</v>
      </c>
      <c r="AY10" s="28">
        <v>-159438</v>
      </c>
      <c r="AZ10" s="28">
        <v>-148837</v>
      </c>
      <c r="BA10" s="28">
        <v>-152643</v>
      </c>
      <c r="BB10" s="28">
        <v>-156872</v>
      </c>
      <c r="BC10" s="28">
        <v>-145698</v>
      </c>
      <c r="BD10" s="28">
        <v>-133552</v>
      </c>
      <c r="BE10" s="28">
        <v>-117397</v>
      </c>
      <c r="BF10" s="28">
        <v>-110582</v>
      </c>
      <c r="BG10" s="28">
        <v>-101480</v>
      </c>
      <c r="BH10" s="28">
        <v>-93850</v>
      </c>
      <c r="BI10" s="28">
        <v>-104008</v>
      </c>
      <c r="BJ10" s="28"/>
      <c r="BK10" s="28">
        <v>-787719</v>
      </c>
      <c r="BL10" s="28">
        <v>-447538</v>
      </c>
      <c r="BM10" s="28">
        <v>-56145</v>
      </c>
      <c r="BN10" s="28">
        <v>-147602</v>
      </c>
      <c r="BO10" s="28">
        <v>-207603</v>
      </c>
      <c r="BP10" s="28">
        <v>-244189</v>
      </c>
      <c r="BQ10" s="28">
        <v>-279523</v>
      </c>
      <c r="BR10" s="28">
        <v>-385461</v>
      </c>
      <c r="BS10" s="28">
        <v>-398501</v>
      </c>
      <c r="BT10" s="28">
        <v>-456786</v>
      </c>
      <c r="BU10" s="28">
        <v>-496349</v>
      </c>
      <c r="BV10" s="28">
        <v>-616025</v>
      </c>
      <c r="BW10" s="28">
        <v>-553519</v>
      </c>
      <c r="BX10" s="28">
        <v>-409977</v>
      </c>
      <c r="BY10" s="28">
        <v>-357521</v>
      </c>
    </row>
    <row r="11" spans="2:77">
      <c r="B11" s="29" t="s">
        <v>3</v>
      </c>
      <c r="C11" s="48" t="s">
        <v>34</v>
      </c>
      <c r="D11" s="30">
        <v>199738</v>
      </c>
      <c r="E11" s="30">
        <v>202682</v>
      </c>
      <c r="F11" s="30">
        <v>197817</v>
      </c>
      <c r="G11" s="30">
        <v>202261</v>
      </c>
      <c r="H11" s="30">
        <v>214604</v>
      </c>
      <c r="I11" s="30">
        <v>196299</v>
      </c>
      <c r="J11" s="30">
        <v>256650</v>
      </c>
      <c r="K11" s="30">
        <v>167661</v>
      </c>
      <c r="L11" s="30">
        <v>193998</v>
      </c>
      <c r="M11" s="30">
        <v>140031</v>
      </c>
      <c r="N11" s="30">
        <v>110032</v>
      </c>
      <c r="O11" s="30">
        <v>88533</v>
      </c>
      <c r="P11" s="30">
        <v>90050</v>
      </c>
      <c r="Q11" s="30">
        <v>87470</v>
      </c>
      <c r="R11" s="30">
        <v>85628</v>
      </c>
      <c r="S11" s="30">
        <v>84111</v>
      </c>
      <c r="T11" s="30">
        <v>98198</v>
      </c>
      <c r="U11" s="30">
        <v>103043</v>
      </c>
      <c r="V11" s="30">
        <v>105120</v>
      </c>
      <c r="W11" s="30">
        <v>105261</v>
      </c>
      <c r="X11" s="30">
        <v>106747</v>
      </c>
      <c r="Y11" s="30">
        <v>102859</v>
      </c>
      <c r="Z11" s="30">
        <v>102141</v>
      </c>
      <c r="AA11" s="30">
        <v>99798</v>
      </c>
      <c r="AB11" s="30">
        <v>93802</v>
      </c>
      <c r="AC11" s="30">
        <v>88374</v>
      </c>
      <c r="AD11" s="30">
        <v>92796</v>
      </c>
      <c r="AE11" s="30">
        <v>94889</v>
      </c>
      <c r="AF11" s="30">
        <v>97210</v>
      </c>
      <c r="AG11" s="30">
        <v>99123</v>
      </c>
      <c r="AH11" s="30">
        <v>85920</v>
      </c>
      <c r="AI11" s="30">
        <v>84914</v>
      </c>
      <c r="AJ11" s="30">
        <v>67716</v>
      </c>
      <c r="AK11" s="30">
        <v>70677</v>
      </c>
      <c r="AL11" s="30">
        <v>73677</v>
      </c>
      <c r="AM11" s="30">
        <v>66878</v>
      </c>
      <c r="AN11" s="30">
        <v>61021</v>
      </c>
      <c r="AO11" s="30">
        <v>59835</v>
      </c>
      <c r="AP11" s="30">
        <v>66194</v>
      </c>
      <c r="AQ11" s="30">
        <v>71274</v>
      </c>
      <c r="AR11" s="30">
        <v>76555</v>
      </c>
      <c r="AS11" s="30">
        <v>75419</v>
      </c>
      <c r="AT11" s="30">
        <v>74379</v>
      </c>
      <c r="AU11" s="30">
        <v>69140</v>
      </c>
      <c r="AV11" s="30">
        <v>66172</v>
      </c>
      <c r="AW11" s="30">
        <v>66450</v>
      </c>
      <c r="AX11" s="30">
        <v>70879</v>
      </c>
      <c r="AY11" s="30">
        <v>74367</v>
      </c>
      <c r="AZ11" s="30">
        <v>70479</v>
      </c>
      <c r="BA11" s="30">
        <v>68430</v>
      </c>
      <c r="BB11" s="30">
        <v>67370</v>
      </c>
      <c r="BC11" s="30">
        <v>67210</v>
      </c>
      <c r="BD11" s="30">
        <v>67268</v>
      </c>
      <c r="BE11" s="30">
        <v>68574</v>
      </c>
      <c r="BF11" s="30">
        <v>67721</v>
      </c>
      <c r="BG11" s="30">
        <v>65387</v>
      </c>
      <c r="BH11" s="30">
        <v>61537</v>
      </c>
      <c r="BI11" s="30">
        <v>49140</v>
      </c>
      <c r="BJ11" s="30"/>
      <c r="BK11" s="30">
        <v>810981</v>
      </c>
      <c r="BL11" s="30">
        <v>758340</v>
      </c>
      <c r="BM11" s="30">
        <v>376085</v>
      </c>
      <c r="BN11" s="30">
        <v>370980</v>
      </c>
      <c r="BO11" s="30">
        <v>419987</v>
      </c>
      <c r="BP11" s="30">
        <v>384115</v>
      </c>
      <c r="BQ11" s="30">
        <v>384018</v>
      </c>
      <c r="BR11" s="30">
        <v>309227</v>
      </c>
      <c r="BS11" s="30">
        <v>261411</v>
      </c>
      <c r="BT11" s="30">
        <v>289442</v>
      </c>
      <c r="BU11" s="30">
        <v>276141</v>
      </c>
      <c r="BV11" s="30">
        <v>286520</v>
      </c>
      <c r="BW11" s="30">
        <v>273096</v>
      </c>
      <c r="BX11" s="30">
        <v>260167</v>
      </c>
      <c r="BY11" s="30">
        <v>241346</v>
      </c>
    </row>
    <row r="12" spans="2:77">
      <c r="B12" s="19" t="s">
        <v>4</v>
      </c>
      <c r="C12" s="45" t="s">
        <v>42</v>
      </c>
      <c r="D12" s="28">
        <v>40835</v>
      </c>
      <c r="E12" s="28">
        <v>43508</v>
      </c>
      <c r="F12" s="28">
        <v>45738</v>
      </c>
      <c r="G12" s="28">
        <v>43363</v>
      </c>
      <c r="H12" s="28">
        <v>42400</v>
      </c>
      <c r="I12" s="28">
        <v>43189</v>
      </c>
      <c r="J12" s="28">
        <v>38775</v>
      </c>
      <c r="K12" s="28">
        <v>38686</v>
      </c>
      <c r="L12" s="28">
        <v>39677</v>
      </c>
      <c r="M12" s="28">
        <v>50854</v>
      </c>
      <c r="N12" s="28">
        <v>47166</v>
      </c>
      <c r="O12" s="28">
        <v>44086</v>
      </c>
      <c r="P12" s="28">
        <v>43586</v>
      </c>
      <c r="Q12" s="28">
        <v>46904</v>
      </c>
      <c r="R12" s="28">
        <v>47802</v>
      </c>
      <c r="S12" s="28">
        <v>42854</v>
      </c>
      <c r="T12" s="28">
        <v>42368</v>
      </c>
      <c r="U12" s="28">
        <v>38894</v>
      </c>
      <c r="V12" s="28">
        <v>31143</v>
      </c>
      <c r="W12" s="28">
        <v>30333</v>
      </c>
      <c r="X12" s="28">
        <v>34336</v>
      </c>
      <c r="Y12" s="28">
        <v>36253</v>
      </c>
      <c r="Z12" s="28">
        <v>33403</v>
      </c>
      <c r="AA12" s="28">
        <v>31425</v>
      </c>
      <c r="AB12" s="28">
        <v>33937</v>
      </c>
      <c r="AC12" s="28">
        <v>36262</v>
      </c>
      <c r="AD12" s="28">
        <v>37253</v>
      </c>
      <c r="AE12" s="28">
        <v>34271</v>
      </c>
      <c r="AF12" s="28">
        <v>34576</v>
      </c>
      <c r="AG12" s="28">
        <v>38364</v>
      </c>
      <c r="AH12" s="28">
        <v>36770</v>
      </c>
      <c r="AI12" s="28">
        <v>32487</v>
      </c>
      <c r="AJ12" s="28">
        <v>36565</v>
      </c>
      <c r="AK12" s="28">
        <v>34323</v>
      </c>
      <c r="AL12" s="28">
        <v>35833</v>
      </c>
      <c r="AM12" s="28">
        <v>36948</v>
      </c>
      <c r="AN12" s="28">
        <v>35521</v>
      </c>
      <c r="AO12" s="28">
        <v>34946</v>
      </c>
      <c r="AP12" s="28">
        <v>36102</v>
      </c>
      <c r="AQ12" s="28">
        <v>33166</v>
      </c>
      <c r="AR12" s="28">
        <v>30958</v>
      </c>
      <c r="AS12" s="28">
        <v>33041</v>
      </c>
      <c r="AT12" s="28">
        <v>38407</v>
      </c>
      <c r="AU12" s="28">
        <v>35544</v>
      </c>
      <c r="AV12" s="28">
        <v>33477</v>
      </c>
      <c r="AW12" s="28">
        <v>32749</v>
      </c>
      <c r="AX12" s="28">
        <v>37866</v>
      </c>
      <c r="AY12" s="28">
        <v>32483</v>
      </c>
      <c r="AZ12" s="28">
        <v>33081</v>
      </c>
      <c r="BA12" s="28">
        <v>33099</v>
      </c>
      <c r="BB12" s="28">
        <v>36540</v>
      </c>
      <c r="BC12" s="28">
        <v>36136</v>
      </c>
      <c r="BD12" s="28">
        <v>36379</v>
      </c>
      <c r="BE12" s="28">
        <v>35379</v>
      </c>
      <c r="BF12" s="28">
        <v>39023</v>
      </c>
      <c r="BG12" s="28">
        <v>34980</v>
      </c>
      <c r="BH12" s="28">
        <v>37518</v>
      </c>
      <c r="BI12" s="28">
        <v>33703</v>
      </c>
      <c r="BJ12" s="28"/>
      <c r="BK12" s="28">
        <v>174690</v>
      </c>
      <c r="BL12" s="28">
        <v>167992</v>
      </c>
      <c r="BM12" s="28">
        <v>181742</v>
      </c>
      <c r="BN12" s="28">
        <v>171918</v>
      </c>
      <c r="BO12" s="28">
        <v>132065</v>
      </c>
      <c r="BP12" s="28">
        <v>135027</v>
      </c>
      <c r="BQ12" s="28">
        <v>144464</v>
      </c>
      <c r="BR12" s="28">
        <v>140145</v>
      </c>
      <c r="BS12" s="28">
        <v>143248</v>
      </c>
      <c r="BT12" s="28">
        <v>133267</v>
      </c>
      <c r="BU12" s="28">
        <v>140177</v>
      </c>
      <c r="BV12" s="28">
        <v>130805</v>
      </c>
      <c r="BW12" s="28">
        <v>141783</v>
      </c>
      <c r="BX12" s="28">
        <v>128785</v>
      </c>
      <c r="BY12" s="28">
        <v>120949</v>
      </c>
    </row>
    <row r="13" spans="2:77">
      <c r="B13" s="19" t="s">
        <v>5</v>
      </c>
      <c r="C13" s="45" t="s">
        <v>43</v>
      </c>
      <c r="D13" s="28">
        <v>-11003</v>
      </c>
      <c r="E13" s="28">
        <v>-9680</v>
      </c>
      <c r="F13" s="28">
        <v>-10749</v>
      </c>
      <c r="G13" s="28">
        <v>-10814</v>
      </c>
      <c r="H13" s="28">
        <v>-10949</v>
      </c>
      <c r="I13" s="28">
        <v>-10653</v>
      </c>
      <c r="J13" s="28">
        <v>-8881</v>
      </c>
      <c r="K13" s="28">
        <v>-9571</v>
      </c>
      <c r="L13" s="28">
        <v>-9624</v>
      </c>
      <c r="M13" s="28">
        <v>-12348</v>
      </c>
      <c r="N13" s="28">
        <v>-10257</v>
      </c>
      <c r="O13" s="28">
        <v>-8935</v>
      </c>
      <c r="P13" s="28">
        <v>-9821</v>
      </c>
      <c r="Q13" s="28">
        <v>-10875</v>
      </c>
      <c r="R13" s="28">
        <v>-9244</v>
      </c>
      <c r="S13" s="28">
        <v>-8325</v>
      </c>
      <c r="T13" s="28">
        <v>-10560</v>
      </c>
      <c r="U13" s="28">
        <v>-9199</v>
      </c>
      <c r="V13" s="28">
        <v>-7706</v>
      </c>
      <c r="W13" s="28">
        <v>-7630</v>
      </c>
      <c r="X13" s="28">
        <v>-9070</v>
      </c>
      <c r="Y13" s="28">
        <v>-9286</v>
      </c>
      <c r="Z13" s="28">
        <v>-9140</v>
      </c>
      <c r="AA13" s="28">
        <v>-10065</v>
      </c>
      <c r="AB13" s="28">
        <v>-8788</v>
      </c>
      <c r="AC13" s="28">
        <v>-9140</v>
      </c>
      <c r="AD13" s="28">
        <v>-9565</v>
      </c>
      <c r="AE13" s="28">
        <v>-8542</v>
      </c>
      <c r="AF13" s="28">
        <v>-8858</v>
      </c>
      <c r="AG13" s="28">
        <v>-8444</v>
      </c>
      <c r="AH13" s="28">
        <v>-8008</v>
      </c>
      <c r="AI13" s="28">
        <v>-7496</v>
      </c>
      <c r="AJ13" s="28">
        <v>-7757</v>
      </c>
      <c r="AK13" s="28">
        <v>-7716</v>
      </c>
      <c r="AL13" s="28">
        <v>-8460</v>
      </c>
      <c r="AM13" s="28">
        <v>-6958</v>
      </c>
      <c r="AN13" s="28">
        <v>-6796</v>
      </c>
      <c r="AO13" s="28">
        <v>-8309</v>
      </c>
      <c r="AP13" s="28">
        <v>-7027</v>
      </c>
      <c r="AQ13" s="28">
        <v>-7759</v>
      </c>
      <c r="AR13" s="28">
        <v>-7528</v>
      </c>
      <c r="AS13" s="28">
        <v>-7941</v>
      </c>
      <c r="AT13" s="28">
        <v>-6896</v>
      </c>
      <c r="AU13" s="28">
        <v>-8169</v>
      </c>
      <c r="AV13" s="28">
        <v>-7391</v>
      </c>
      <c r="AW13" s="28">
        <v>-7942</v>
      </c>
      <c r="AX13" s="28">
        <v>-8005</v>
      </c>
      <c r="AY13" s="28">
        <v>-6819</v>
      </c>
      <c r="AZ13" s="28">
        <v>-7956</v>
      </c>
      <c r="BA13" s="28">
        <v>-7436</v>
      </c>
      <c r="BB13" s="28">
        <v>-8526</v>
      </c>
      <c r="BC13" s="28">
        <v>-8613</v>
      </c>
      <c r="BD13" s="28">
        <v>-7075</v>
      </c>
      <c r="BE13" s="28">
        <v>-7082</v>
      </c>
      <c r="BF13" s="28">
        <v>-6772</v>
      </c>
      <c r="BG13" s="28">
        <v>-6650</v>
      </c>
      <c r="BH13" s="28">
        <v>-6809</v>
      </c>
      <c r="BI13" s="28">
        <v>-7606</v>
      </c>
      <c r="BJ13" s="28"/>
      <c r="BK13" s="28">
        <v>-43165</v>
      </c>
      <c r="BL13" s="28">
        <v>-40424</v>
      </c>
      <c r="BM13" s="28">
        <v>-39888</v>
      </c>
      <c r="BN13" s="28">
        <v>-37328</v>
      </c>
      <c r="BO13" s="28">
        <v>-33692</v>
      </c>
      <c r="BP13" s="28">
        <v>-37133</v>
      </c>
      <c r="BQ13" s="28">
        <v>-35409</v>
      </c>
      <c r="BR13" s="28">
        <v>-30977</v>
      </c>
      <c r="BS13" s="28">
        <v>-30523</v>
      </c>
      <c r="BT13" s="28">
        <v>-30255</v>
      </c>
      <c r="BU13" s="28">
        <v>-30398</v>
      </c>
      <c r="BV13" s="28">
        <v>-30216</v>
      </c>
      <c r="BW13" s="28">
        <v>-31296</v>
      </c>
      <c r="BX13" s="28">
        <v>-27780</v>
      </c>
      <c r="BY13" s="28">
        <v>-29936</v>
      </c>
    </row>
    <row r="14" spans="2:77">
      <c r="B14" s="29" t="s">
        <v>6</v>
      </c>
      <c r="C14" s="48" t="s">
        <v>35</v>
      </c>
      <c r="D14" s="30">
        <v>29832</v>
      </c>
      <c r="E14" s="30">
        <v>33828</v>
      </c>
      <c r="F14" s="30">
        <v>34989</v>
      </c>
      <c r="G14" s="30">
        <v>32549</v>
      </c>
      <c r="H14" s="30">
        <v>31451</v>
      </c>
      <c r="I14" s="30">
        <v>32536</v>
      </c>
      <c r="J14" s="30">
        <v>29894</v>
      </c>
      <c r="K14" s="30">
        <v>29115</v>
      </c>
      <c r="L14" s="30">
        <v>30053</v>
      </c>
      <c r="M14" s="30">
        <v>38506</v>
      </c>
      <c r="N14" s="30">
        <v>36909</v>
      </c>
      <c r="O14" s="30">
        <v>35151</v>
      </c>
      <c r="P14" s="30">
        <v>33765</v>
      </c>
      <c r="Q14" s="30">
        <v>36029</v>
      </c>
      <c r="R14" s="30">
        <v>38558</v>
      </c>
      <c r="S14" s="30">
        <v>34529</v>
      </c>
      <c r="T14" s="30">
        <v>31808</v>
      </c>
      <c r="U14" s="30">
        <v>29695</v>
      </c>
      <c r="V14" s="30">
        <v>23437</v>
      </c>
      <c r="W14" s="30">
        <v>22703</v>
      </c>
      <c r="X14" s="30">
        <v>25266</v>
      </c>
      <c r="Y14" s="30">
        <v>26967</v>
      </c>
      <c r="Z14" s="30">
        <v>24263</v>
      </c>
      <c r="AA14" s="30">
        <v>21360</v>
      </c>
      <c r="AB14" s="30">
        <v>25149</v>
      </c>
      <c r="AC14" s="30">
        <v>27122</v>
      </c>
      <c r="AD14" s="30">
        <v>27688</v>
      </c>
      <c r="AE14" s="30">
        <v>25729</v>
      </c>
      <c r="AF14" s="30">
        <v>25718</v>
      </c>
      <c r="AG14" s="30">
        <v>29920</v>
      </c>
      <c r="AH14" s="30">
        <v>28762</v>
      </c>
      <c r="AI14" s="30">
        <v>24991</v>
      </c>
      <c r="AJ14" s="30">
        <v>28808</v>
      </c>
      <c r="AK14" s="30">
        <v>26607</v>
      </c>
      <c r="AL14" s="30">
        <v>27373</v>
      </c>
      <c r="AM14" s="30">
        <v>29990</v>
      </c>
      <c r="AN14" s="30">
        <v>28725</v>
      </c>
      <c r="AO14" s="30">
        <v>26637</v>
      </c>
      <c r="AP14" s="30">
        <v>29075</v>
      </c>
      <c r="AQ14" s="30">
        <v>25407</v>
      </c>
      <c r="AR14" s="30">
        <v>23430</v>
      </c>
      <c r="AS14" s="30">
        <v>25100</v>
      </c>
      <c r="AT14" s="30">
        <v>31511</v>
      </c>
      <c r="AU14" s="30">
        <v>27375</v>
      </c>
      <c r="AV14" s="30">
        <v>26086</v>
      </c>
      <c r="AW14" s="30">
        <v>24807</v>
      </c>
      <c r="AX14" s="30">
        <v>29861</v>
      </c>
      <c r="AY14" s="30">
        <v>25664</v>
      </c>
      <c r="AZ14" s="30">
        <v>25125</v>
      </c>
      <c r="BA14" s="30">
        <v>25663</v>
      </c>
      <c r="BB14" s="30">
        <v>28014</v>
      </c>
      <c r="BC14" s="30">
        <v>27523</v>
      </c>
      <c r="BD14" s="30">
        <v>29327</v>
      </c>
      <c r="BE14" s="30">
        <v>28297</v>
      </c>
      <c r="BF14" s="30">
        <v>32251</v>
      </c>
      <c r="BG14" s="30">
        <v>28330</v>
      </c>
      <c r="BH14" s="30">
        <v>30709</v>
      </c>
      <c r="BI14" s="30">
        <v>26097</v>
      </c>
      <c r="BJ14" s="30"/>
      <c r="BK14" s="30">
        <v>131525</v>
      </c>
      <c r="BL14" s="30">
        <v>127568</v>
      </c>
      <c r="BM14" s="30">
        <v>141854</v>
      </c>
      <c r="BN14" s="30">
        <v>134590</v>
      </c>
      <c r="BO14" s="30">
        <v>98373</v>
      </c>
      <c r="BP14" s="30">
        <v>97894</v>
      </c>
      <c r="BQ14" s="30">
        <v>109055</v>
      </c>
      <c r="BR14" s="30">
        <v>109168</v>
      </c>
      <c r="BS14" s="30">
        <v>112725</v>
      </c>
      <c r="BT14" s="30">
        <v>103012</v>
      </c>
      <c r="BU14" s="30">
        <v>109779</v>
      </c>
      <c r="BV14" s="30">
        <v>100589</v>
      </c>
      <c r="BW14" s="30">
        <v>110487</v>
      </c>
      <c r="BX14" s="30">
        <v>101005</v>
      </c>
      <c r="BY14" s="30">
        <v>91013</v>
      </c>
    </row>
    <row r="15" spans="2:77">
      <c r="B15" s="19" t="s">
        <v>7</v>
      </c>
      <c r="C15" s="45" t="s">
        <v>106</v>
      </c>
      <c r="D15" s="31">
        <v>120</v>
      </c>
      <c r="E15" s="31">
        <v>12065</v>
      </c>
      <c r="F15" s="31">
        <v>104</v>
      </c>
      <c r="G15" s="31">
        <v>120</v>
      </c>
      <c r="H15" s="31">
        <v>8160</v>
      </c>
      <c r="I15" s="31">
        <v>0</v>
      </c>
      <c r="J15" s="31">
        <v>38</v>
      </c>
      <c r="K15" s="31">
        <v>125</v>
      </c>
      <c r="L15" s="31">
        <v>7024</v>
      </c>
      <c r="M15" s="31">
        <v>1</v>
      </c>
      <c r="N15" s="31">
        <v>24</v>
      </c>
      <c r="O15" s="31">
        <v>382</v>
      </c>
      <c r="P15" s="31">
        <v>6321</v>
      </c>
      <c r="Q15" s="31">
        <v>3</v>
      </c>
      <c r="R15" s="31">
        <v>7</v>
      </c>
      <c r="S15" s="31">
        <v>695</v>
      </c>
      <c r="T15" s="31">
        <v>5559</v>
      </c>
      <c r="U15" s="31">
        <v>1</v>
      </c>
      <c r="V15" s="31">
        <v>-8</v>
      </c>
      <c r="W15" s="31">
        <v>911</v>
      </c>
      <c r="X15" s="31">
        <v>84</v>
      </c>
      <c r="Y15" s="31">
        <v>5447</v>
      </c>
      <c r="Z15" s="31">
        <v>29</v>
      </c>
      <c r="AA15" s="31">
        <v>194</v>
      </c>
      <c r="AB15" s="31">
        <v>5846</v>
      </c>
      <c r="AC15" s="31">
        <v>0</v>
      </c>
      <c r="AD15" s="31">
        <v>2</v>
      </c>
      <c r="AE15" s="31">
        <v>456</v>
      </c>
      <c r="AF15" s="31">
        <v>5264</v>
      </c>
      <c r="AG15" s="31">
        <v>13</v>
      </c>
      <c r="AH15" s="31">
        <v>38</v>
      </c>
      <c r="AI15" s="31">
        <v>52</v>
      </c>
      <c r="AJ15" s="31">
        <v>5169</v>
      </c>
      <c r="AK15" s="31">
        <v>5</v>
      </c>
      <c r="AL15" s="31">
        <v>9</v>
      </c>
      <c r="AM15" s="31">
        <v>133</v>
      </c>
      <c r="AN15" s="31">
        <v>5137</v>
      </c>
      <c r="AO15" s="31"/>
      <c r="AP15" s="31">
        <v>6</v>
      </c>
      <c r="AQ15" s="31">
        <v>26</v>
      </c>
      <c r="AR15" s="31">
        <v>4478</v>
      </c>
      <c r="AS15" s="31">
        <v>31</v>
      </c>
      <c r="AT15" s="31">
        <v>2</v>
      </c>
      <c r="AU15" s="31">
        <v>43</v>
      </c>
      <c r="AV15" s="31">
        <v>3784</v>
      </c>
      <c r="AW15" s="31">
        <v>0</v>
      </c>
      <c r="AX15" s="31">
        <v>0</v>
      </c>
      <c r="AY15" s="31">
        <v>267</v>
      </c>
      <c r="AZ15" s="31">
        <v>3479</v>
      </c>
      <c r="BA15" s="31">
        <v>0</v>
      </c>
      <c r="BB15" s="31">
        <v>4</v>
      </c>
      <c r="BC15" s="31">
        <v>89</v>
      </c>
      <c r="BD15" s="31">
        <v>3633</v>
      </c>
      <c r="BE15" s="31">
        <v>0</v>
      </c>
      <c r="BF15" s="31">
        <v>11</v>
      </c>
      <c r="BG15" s="31">
        <v>415</v>
      </c>
      <c r="BH15" s="31">
        <v>2750</v>
      </c>
      <c r="BI15" s="31">
        <v>0</v>
      </c>
      <c r="BJ15" s="31"/>
      <c r="BK15" s="31">
        <v>8384</v>
      </c>
      <c r="BL15" s="31">
        <v>7188</v>
      </c>
      <c r="BM15" s="31">
        <v>6730</v>
      </c>
      <c r="BN15" s="31">
        <v>6262</v>
      </c>
      <c r="BO15" s="31">
        <v>6434</v>
      </c>
      <c r="BP15" s="31">
        <v>6069</v>
      </c>
      <c r="BQ15" s="31">
        <v>5735</v>
      </c>
      <c r="BR15" s="31">
        <v>5264</v>
      </c>
      <c r="BS15" s="31">
        <v>5279</v>
      </c>
      <c r="BT15" s="31">
        <v>4541</v>
      </c>
      <c r="BU15" s="31">
        <v>3829</v>
      </c>
      <c r="BV15" s="31">
        <v>3746</v>
      </c>
      <c r="BW15" s="31">
        <v>3726</v>
      </c>
      <c r="BX15" s="31">
        <v>3176</v>
      </c>
      <c r="BY15" s="31">
        <v>101</v>
      </c>
    </row>
    <row r="16" spans="2:77" ht="21" customHeight="1">
      <c r="B16" s="32" t="s">
        <v>234</v>
      </c>
      <c r="C16" s="45" t="s">
        <v>230</v>
      </c>
      <c r="D16" s="28">
        <v>3984</v>
      </c>
      <c r="E16" s="28">
        <v>20130</v>
      </c>
      <c r="F16" s="28">
        <v>28023</v>
      </c>
      <c r="G16" s="28">
        <v>7232</v>
      </c>
      <c r="H16" s="28">
        <v>13584</v>
      </c>
      <c r="I16" s="28">
        <v>12920</v>
      </c>
      <c r="J16" s="28">
        <v>-15447</v>
      </c>
      <c r="K16" s="31">
        <v>17138</v>
      </c>
      <c r="L16" s="31">
        <v>17063</v>
      </c>
      <c r="M16" s="31">
        <v>4124</v>
      </c>
      <c r="N16" s="31">
        <v>20840</v>
      </c>
      <c r="O16" s="31">
        <v>15841</v>
      </c>
      <c r="P16" s="31">
        <v>6657</v>
      </c>
      <c r="Q16" s="31">
        <v>24295</v>
      </c>
      <c r="R16" s="31">
        <v>25688</v>
      </c>
      <c r="S16" s="31">
        <v>14074</v>
      </c>
      <c r="T16" s="31">
        <v>24396</v>
      </c>
      <c r="U16" s="31">
        <v>10303</v>
      </c>
      <c r="V16" s="31">
        <v>16117</v>
      </c>
      <c r="W16" s="31">
        <v>9952</v>
      </c>
      <c r="X16" s="31">
        <v>13935</v>
      </c>
      <c r="Y16" s="31">
        <v>4953</v>
      </c>
      <c r="Z16" s="31">
        <v>3259</v>
      </c>
      <c r="AA16" s="31">
        <v>15343</v>
      </c>
      <c r="AB16" s="31">
        <v>33321</v>
      </c>
      <c r="AC16" s="31">
        <v>10667</v>
      </c>
      <c r="AD16" s="31">
        <v>0</v>
      </c>
      <c r="AE16" s="31">
        <v>0</v>
      </c>
      <c r="AF16" s="31">
        <v>0</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0</v>
      </c>
      <c r="BJ16" s="31"/>
      <c r="BK16" s="31">
        <v>61759</v>
      </c>
      <c r="BL16" s="31">
        <v>22878</v>
      </c>
      <c r="BM16" s="31">
        <v>67633</v>
      </c>
      <c r="BN16" s="31">
        <v>74461</v>
      </c>
      <c r="BO16" s="31">
        <v>44957</v>
      </c>
      <c r="BP16" s="31">
        <v>62590</v>
      </c>
      <c r="BQ16" s="31">
        <v>65712</v>
      </c>
      <c r="BR16" s="31">
        <v>0</v>
      </c>
      <c r="BS16" s="31">
        <v>0</v>
      </c>
      <c r="BT16" s="31">
        <v>0</v>
      </c>
      <c r="BU16" s="31">
        <v>0</v>
      </c>
      <c r="BV16" s="31">
        <v>0</v>
      </c>
      <c r="BW16" s="31">
        <v>0</v>
      </c>
      <c r="BX16" s="31">
        <v>0</v>
      </c>
      <c r="BY16" s="31">
        <v>0</v>
      </c>
    </row>
    <row r="17" spans="2:86">
      <c r="B17" s="33" t="s">
        <v>8</v>
      </c>
      <c r="C17" s="45" t="s">
        <v>44</v>
      </c>
      <c r="D17" s="34" t="s">
        <v>31</v>
      </c>
      <c r="E17" s="34" t="s">
        <v>31</v>
      </c>
      <c r="F17" s="34">
        <v>0</v>
      </c>
      <c r="G17" s="34" t="s">
        <v>31</v>
      </c>
      <c r="H17" s="34" t="s">
        <v>31</v>
      </c>
      <c r="I17" s="34" t="s">
        <v>31</v>
      </c>
      <c r="J17" s="34" t="s">
        <v>31</v>
      </c>
      <c r="K17" s="34" t="s">
        <v>31</v>
      </c>
      <c r="L17" s="34" t="s">
        <v>31</v>
      </c>
      <c r="M17" s="34" t="s">
        <v>31</v>
      </c>
      <c r="N17" s="34" t="s">
        <v>31</v>
      </c>
      <c r="O17" s="34" t="s">
        <v>31</v>
      </c>
      <c r="P17" s="34" t="s">
        <v>31</v>
      </c>
      <c r="Q17" s="34" t="s">
        <v>31</v>
      </c>
      <c r="R17" s="34" t="s">
        <v>31</v>
      </c>
      <c r="S17" s="34" t="s">
        <v>31</v>
      </c>
      <c r="T17" s="34" t="s">
        <v>31</v>
      </c>
      <c r="U17" s="34" t="s">
        <v>31</v>
      </c>
      <c r="V17" s="34" t="s">
        <v>31</v>
      </c>
      <c r="W17" s="34" t="s">
        <v>31</v>
      </c>
      <c r="X17" s="34" t="s">
        <v>31</v>
      </c>
      <c r="Y17" s="34" t="s">
        <v>31</v>
      </c>
      <c r="Z17" s="34" t="s">
        <v>31</v>
      </c>
      <c r="AA17" s="34" t="s">
        <v>31</v>
      </c>
      <c r="AB17" s="34" t="s">
        <v>31</v>
      </c>
      <c r="AC17" s="34" t="s">
        <v>31</v>
      </c>
      <c r="AD17" s="34">
        <v>20071</v>
      </c>
      <c r="AE17" s="34">
        <v>18796</v>
      </c>
      <c r="AF17" s="34">
        <v>18777</v>
      </c>
      <c r="AG17" s="34">
        <v>8068</v>
      </c>
      <c r="AH17" s="34">
        <v>30316</v>
      </c>
      <c r="AI17" s="34">
        <v>18855</v>
      </c>
      <c r="AJ17" s="34">
        <v>5796</v>
      </c>
      <c r="AK17" s="34">
        <v>15013</v>
      </c>
      <c r="AL17" s="34">
        <v>35492</v>
      </c>
      <c r="AM17" s="34">
        <v>17370</v>
      </c>
      <c r="AN17" s="34">
        <v>-542</v>
      </c>
      <c r="AO17" s="34">
        <v>-1</v>
      </c>
      <c r="AP17" s="34">
        <v>33841</v>
      </c>
      <c r="AQ17" s="34">
        <v>26450</v>
      </c>
      <c r="AR17" s="34">
        <v>12298</v>
      </c>
      <c r="AS17" s="34">
        <v>5439</v>
      </c>
      <c r="AT17" s="34">
        <v>26503</v>
      </c>
      <c r="AU17" s="34">
        <v>9441</v>
      </c>
      <c r="AV17" s="34">
        <v>22505</v>
      </c>
      <c r="AW17" s="34">
        <v>9911</v>
      </c>
      <c r="AX17" s="34">
        <v>8764</v>
      </c>
      <c r="AY17" s="34">
        <v>8440</v>
      </c>
      <c r="AZ17" s="34">
        <v>6268</v>
      </c>
      <c r="BA17" s="34">
        <v>8568</v>
      </c>
      <c r="BB17" s="34">
        <v>12969</v>
      </c>
      <c r="BC17" s="34">
        <v>35787</v>
      </c>
      <c r="BD17" s="34">
        <v>14183</v>
      </c>
      <c r="BE17" s="34">
        <v>11971</v>
      </c>
      <c r="BF17" s="34">
        <v>13458</v>
      </c>
      <c r="BG17" s="34">
        <v>9913</v>
      </c>
      <c r="BH17" s="34">
        <v>11547</v>
      </c>
      <c r="BI17" s="34">
        <v>11799</v>
      </c>
      <c r="BJ17" s="34"/>
      <c r="BK17" s="34">
        <v>0</v>
      </c>
      <c r="BL17" s="34">
        <v>0</v>
      </c>
      <c r="BM17" s="34">
        <v>0</v>
      </c>
      <c r="BN17" s="34">
        <v>0</v>
      </c>
      <c r="BO17" s="34">
        <v>0</v>
      </c>
      <c r="BP17" s="34">
        <v>0</v>
      </c>
      <c r="BQ17" s="34">
        <v>0</v>
      </c>
      <c r="BR17" s="34">
        <v>69980</v>
      </c>
      <c r="BS17" s="34">
        <v>52319</v>
      </c>
      <c r="BT17" s="34">
        <v>78028</v>
      </c>
      <c r="BU17" s="34">
        <v>68360</v>
      </c>
      <c r="BV17" s="34">
        <v>32040</v>
      </c>
      <c r="BW17" s="34">
        <v>74910</v>
      </c>
      <c r="BX17" s="34">
        <v>46717</v>
      </c>
      <c r="BY17" s="34">
        <v>41514</v>
      </c>
    </row>
    <row r="18" spans="2:86">
      <c r="B18" s="19" t="s">
        <v>226</v>
      </c>
      <c r="C18" s="45" t="s">
        <v>45</v>
      </c>
      <c r="D18" s="28">
        <v>29</v>
      </c>
      <c r="E18" s="28" t="s">
        <v>31</v>
      </c>
      <c r="F18" s="28">
        <v>0</v>
      </c>
      <c r="G18" s="28" t="s">
        <v>31</v>
      </c>
      <c r="H18" s="28" t="s">
        <v>31</v>
      </c>
      <c r="I18" s="28" t="s">
        <v>31</v>
      </c>
      <c r="J18" s="28" t="s">
        <v>31</v>
      </c>
      <c r="K18" s="28" t="s">
        <v>31</v>
      </c>
      <c r="L18" s="28" t="s">
        <v>31</v>
      </c>
      <c r="M18" s="28" t="s">
        <v>31</v>
      </c>
      <c r="N18" s="28" t="s">
        <v>31</v>
      </c>
      <c r="O18" s="28" t="s">
        <v>31</v>
      </c>
      <c r="P18" s="28" t="s">
        <v>31</v>
      </c>
      <c r="Q18" s="28" t="s">
        <v>31</v>
      </c>
      <c r="R18" s="28" t="s">
        <v>31</v>
      </c>
      <c r="S18" s="28">
        <v>513</v>
      </c>
      <c r="T18" s="28">
        <v>3039</v>
      </c>
      <c r="U18" s="28">
        <v>687</v>
      </c>
      <c r="V18" s="28" t="s">
        <v>31</v>
      </c>
      <c r="W18" s="28">
        <v>-9</v>
      </c>
      <c r="X18" s="28">
        <v>290</v>
      </c>
      <c r="Y18" s="28">
        <v>301</v>
      </c>
      <c r="Z18" s="28">
        <v>-1</v>
      </c>
      <c r="AA18" s="28">
        <v>523</v>
      </c>
      <c r="AB18" s="28">
        <v>1711</v>
      </c>
      <c r="AC18" s="28">
        <v>-67</v>
      </c>
      <c r="AD18" s="28">
        <v>-50</v>
      </c>
      <c r="AE18" s="28">
        <v>22</v>
      </c>
      <c r="AF18" s="28">
        <v>0</v>
      </c>
      <c r="AG18" s="28">
        <v>6816</v>
      </c>
      <c r="AH18" s="28">
        <v>-186</v>
      </c>
      <c r="AI18" s="28">
        <v>8</v>
      </c>
      <c r="AJ18" s="28">
        <v>4392</v>
      </c>
      <c r="AK18" s="28">
        <v>0</v>
      </c>
      <c r="AL18" s="28">
        <v>5909</v>
      </c>
      <c r="AM18" s="28">
        <v>1496</v>
      </c>
      <c r="AN18" s="28">
        <v>372</v>
      </c>
      <c r="AO18" s="28">
        <v>10004</v>
      </c>
      <c r="AP18" s="28">
        <v>10467</v>
      </c>
      <c r="AQ18" s="28">
        <v>7148</v>
      </c>
      <c r="AR18" s="28">
        <v>16433</v>
      </c>
      <c r="AS18" s="28">
        <v>882</v>
      </c>
      <c r="AT18" s="28">
        <v>2487</v>
      </c>
      <c r="AU18" s="28">
        <v>2633</v>
      </c>
      <c r="AV18" s="28">
        <v>7515</v>
      </c>
      <c r="AW18" s="28">
        <v>7385</v>
      </c>
      <c r="AX18" s="28">
        <v>8057</v>
      </c>
      <c r="AY18" s="28">
        <v>5390</v>
      </c>
      <c r="AZ18" s="28">
        <v>12654</v>
      </c>
      <c r="BA18" s="28">
        <v>970</v>
      </c>
      <c r="BB18" s="28">
        <v>-1207</v>
      </c>
      <c r="BC18" s="28">
        <v>5542</v>
      </c>
      <c r="BD18" s="28">
        <v>-200</v>
      </c>
      <c r="BE18" s="28">
        <v>330</v>
      </c>
      <c r="BF18" s="28">
        <v>-488</v>
      </c>
      <c r="BG18" s="28">
        <v>-1255</v>
      </c>
      <c r="BH18" s="28">
        <v>3780</v>
      </c>
      <c r="BI18" s="28">
        <v>1750</v>
      </c>
      <c r="BJ18" s="28"/>
      <c r="BK18" s="34">
        <v>0</v>
      </c>
      <c r="BL18" s="34">
        <v>0</v>
      </c>
      <c r="BM18" s="28">
        <v>197</v>
      </c>
      <c r="BN18" s="28">
        <v>4239</v>
      </c>
      <c r="BO18" s="28">
        <v>582</v>
      </c>
      <c r="BP18" s="28">
        <v>2166</v>
      </c>
      <c r="BQ18" s="28">
        <v>6788</v>
      </c>
      <c r="BR18" s="28">
        <v>4214</v>
      </c>
      <c r="BS18" s="28">
        <v>17781</v>
      </c>
      <c r="BT18" s="28">
        <v>34930</v>
      </c>
      <c r="BU18" s="28">
        <v>20020</v>
      </c>
      <c r="BV18" s="28">
        <v>27071</v>
      </c>
      <c r="BW18" s="28">
        <v>4465</v>
      </c>
      <c r="BX18" s="28">
        <v>3787</v>
      </c>
      <c r="BY18" s="28">
        <v>-2347</v>
      </c>
    </row>
    <row r="19" spans="2:86">
      <c r="B19" s="19" t="s">
        <v>83</v>
      </c>
      <c r="C19" s="45" t="s">
        <v>93</v>
      </c>
      <c r="D19" s="28">
        <v>-651</v>
      </c>
      <c r="E19" s="28">
        <v>-311</v>
      </c>
      <c r="F19" s="28">
        <v>-841</v>
      </c>
      <c r="G19" s="28">
        <v>55</v>
      </c>
      <c r="H19" s="28">
        <v>-779</v>
      </c>
      <c r="I19" s="28">
        <v>-463</v>
      </c>
      <c r="J19" s="28">
        <v>-493</v>
      </c>
      <c r="K19" s="28">
        <v>187</v>
      </c>
      <c r="L19" s="28">
        <v>753</v>
      </c>
      <c r="M19" s="28">
        <v>-328</v>
      </c>
      <c r="N19" s="28">
        <v>471</v>
      </c>
      <c r="O19" s="28">
        <v>65</v>
      </c>
      <c r="P19" s="28">
        <v>-112</v>
      </c>
      <c r="Q19" s="28">
        <v>340</v>
      </c>
      <c r="R19" s="28">
        <v>-481</v>
      </c>
      <c r="S19" s="28">
        <v>-1585</v>
      </c>
      <c r="T19" s="28">
        <v>-305</v>
      </c>
      <c r="U19" s="28">
        <v>333</v>
      </c>
      <c r="V19" s="28">
        <v>147</v>
      </c>
      <c r="W19" s="28">
        <v>-325</v>
      </c>
      <c r="X19" s="28">
        <v>17</v>
      </c>
      <c r="Y19" s="28">
        <v>119</v>
      </c>
      <c r="Z19" s="28">
        <v>-108</v>
      </c>
      <c r="AA19" s="28">
        <v>588</v>
      </c>
      <c r="AB19" s="28">
        <v>344</v>
      </c>
      <c r="AC19" s="28">
        <v>489</v>
      </c>
      <c r="AD19" s="28">
        <v>512</v>
      </c>
      <c r="AE19" s="28">
        <v>836</v>
      </c>
      <c r="AF19" s="28">
        <v>410</v>
      </c>
      <c r="AG19" s="28">
        <v>838</v>
      </c>
      <c r="AH19" s="28">
        <v>1497</v>
      </c>
      <c r="AI19" s="28">
        <v>1196</v>
      </c>
      <c r="AJ19" s="28">
        <v>828</v>
      </c>
      <c r="AK19" s="28">
        <v>300</v>
      </c>
      <c r="AL19" s="28">
        <v>-399</v>
      </c>
      <c r="AM19" s="28">
        <v>-280</v>
      </c>
      <c r="AN19" s="28">
        <v>518</v>
      </c>
      <c r="AO19" s="28">
        <v>868</v>
      </c>
      <c r="AP19" s="28">
        <v>-451</v>
      </c>
      <c r="AQ19" s="28">
        <v>-391</v>
      </c>
      <c r="AR19" s="28">
        <v>-669</v>
      </c>
      <c r="AS19" s="28">
        <v>117</v>
      </c>
      <c r="AT19" s="28">
        <v>-218</v>
      </c>
      <c r="AU19" s="28">
        <v>-63</v>
      </c>
      <c r="AV19" s="28">
        <v>298</v>
      </c>
      <c r="AW19" s="28">
        <v>-162</v>
      </c>
      <c r="AX19" s="28">
        <v>-1574</v>
      </c>
      <c r="AY19" s="28">
        <v>-528</v>
      </c>
      <c r="AZ19" s="28"/>
      <c r="BA19" s="28"/>
      <c r="BB19" s="28"/>
      <c r="BC19" s="28"/>
      <c r="BD19" s="28"/>
      <c r="BE19" s="28"/>
      <c r="BF19" s="28"/>
      <c r="BG19" s="28"/>
      <c r="BH19" s="28"/>
      <c r="BI19" s="28"/>
      <c r="BJ19" s="28"/>
      <c r="BK19" s="28">
        <v>-2028</v>
      </c>
      <c r="BL19" s="28">
        <v>119</v>
      </c>
      <c r="BM19" s="28">
        <v>764</v>
      </c>
      <c r="BN19" s="28">
        <v>-2038</v>
      </c>
      <c r="BO19" s="28">
        <v>-42</v>
      </c>
      <c r="BP19" s="28">
        <v>1313</v>
      </c>
      <c r="BQ19" s="28">
        <v>2596</v>
      </c>
      <c r="BR19" s="28">
        <v>3821</v>
      </c>
      <c r="BS19" s="28">
        <v>707</v>
      </c>
      <c r="BT19" s="28">
        <v>-1394</v>
      </c>
      <c r="BU19" s="28">
        <v>-145</v>
      </c>
      <c r="BV19" s="28">
        <v>-2102</v>
      </c>
      <c r="BW19" s="28">
        <v>0</v>
      </c>
      <c r="BX19" s="28">
        <v>0</v>
      </c>
      <c r="BY19" s="28">
        <v>0</v>
      </c>
    </row>
    <row r="20" spans="2:86">
      <c r="B20" s="19" t="s">
        <v>221</v>
      </c>
      <c r="C20" s="45" t="s">
        <v>46</v>
      </c>
      <c r="D20" s="28">
        <v>6976</v>
      </c>
      <c r="E20" s="28">
        <v>-619</v>
      </c>
      <c r="F20" s="28">
        <v>-9810</v>
      </c>
      <c r="G20" s="28">
        <v>19349</v>
      </c>
      <c r="H20" s="28">
        <v>-4170</v>
      </c>
      <c r="I20" s="28">
        <v>4519</v>
      </c>
      <c r="J20" s="28">
        <v>-788</v>
      </c>
      <c r="K20" s="28">
        <v>16339</v>
      </c>
      <c r="L20" s="28">
        <v>13568</v>
      </c>
      <c r="M20" s="28">
        <v>7771</v>
      </c>
      <c r="N20" s="28">
        <v>5649</v>
      </c>
      <c r="O20" s="28">
        <v>6257</v>
      </c>
      <c r="P20" s="28">
        <v>12175</v>
      </c>
      <c r="Q20" s="28">
        <v>1219</v>
      </c>
      <c r="R20" s="28">
        <v>6907</v>
      </c>
      <c r="S20" s="28">
        <v>7802</v>
      </c>
      <c r="T20" s="28">
        <v>-3670</v>
      </c>
      <c r="U20" s="28">
        <v>15357</v>
      </c>
      <c r="V20" s="28">
        <v>-778</v>
      </c>
      <c r="W20" s="28">
        <v>9419</v>
      </c>
      <c r="X20" s="28">
        <v>2449</v>
      </c>
      <c r="Y20" s="28">
        <v>5413</v>
      </c>
      <c r="Z20" s="28">
        <v>8206</v>
      </c>
      <c r="AA20" s="28">
        <v>1559</v>
      </c>
      <c r="AB20" s="28">
        <v>7828</v>
      </c>
      <c r="AC20" s="28">
        <v>6658</v>
      </c>
      <c r="AD20" s="28">
        <v>9398</v>
      </c>
      <c r="AE20" s="28">
        <v>2985</v>
      </c>
      <c r="AF20" s="28">
        <v>3391</v>
      </c>
      <c r="AG20" s="28">
        <v>7439</v>
      </c>
      <c r="AH20" s="28">
        <v>3707</v>
      </c>
      <c r="AI20" s="28">
        <v>4644</v>
      </c>
      <c r="AJ20" s="28">
        <v>8972</v>
      </c>
      <c r="AK20" s="28">
        <v>2603</v>
      </c>
      <c r="AL20" s="28">
        <v>-1830</v>
      </c>
      <c r="AM20" s="28">
        <v>2403</v>
      </c>
      <c r="AN20" s="28">
        <v>23491</v>
      </c>
      <c r="AO20" s="28">
        <v>11636</v>
      </c>
      <c r="AP20" s="28">
        <v>4184</v>
      </c>
      <c r="AQ20" s="28">
        <v>5844</v>
      </c>
      <c r="AR20" s="28">
        <v>6224</v>
      </c>
      <c r="AS20" s="28">
        <v>8223</v>
      </c>
      <c r="AT20" s="28">
        <v>3911</v>
      </c>
      <c r="AU20" s="28">
        <v>6223</v>
      </c>
      <c r="AV20" s="28">
        <v>5695</v>
      </c>
      <c r="AW20" s="28">
        <v>5040</v>
      </c>
      <c r="AX20" s="28">
        <v>5704</v>
      </c>
      <c r="AY20" s="28">
        <v>2825</v>
      </c>
      <c r="AZ20" s="28">
        <v>10944</v>
      </c>
      <c r="BA20" s="28">
        <v>2643</v>
      </c>
      <c r="BB20" s="28">
        <v>10968</v>
      </c>
      <c r="BC20" s="28">
        <v>5582</v>
      </c>
      <c r="BD20" s="28">
        <v>8807</v>
      </c>
      <c r="BE20" s="28">
        <v>4992</v>
      </c>
      <c r="BF20" s="28">
        <v>11789</v>
      </c>
      <c r="BG20" s="28">
        <v>10067</v>
      </c>
      <c r="BH20" s="28">
        <v>19394</v>
      </c>
      <c r="BI20" s="28">
        <v>5666</v>
      </c>
      <c r="BJ20" s="28"/>
      <c r="BK20" s="28">
        <v>9888</v>
      </c>
      <c r="BL20" s="28">
        <v>36890</v>
      </c>
      <c r="BM20" s="28">
        <v>25300</v>
      </c>
      <c r="BN20" s="28">
        <v>26396</v>
      </c>
      <c r="BO20" s="28">
        <v>16503</v>
      </c>
      <c r="BP20" s="28">
        <v>24251</v>
      </c>
      <c r="BQ20" s="28">
        <v>23213</v>
      </c>
      <c r="BR20" s="28">
        <v>19926</v>
      </c>
      <c r="BS20" s="28">
        <v>35700</v>
      </c>
      <c r="BT20" s="28">
        <v>24475</v>
      </c>
      <c r="BU20" s="28">
        <v>20869</v>
      </c>
      <c r="BV20" s="28">
        <v>22116</v>
      </c>
      <c r="BW20" s="28">
        <v>30349</v>
      </c>
      <c r="BX20" s="28">
        <v>46916</v>
      </c>
      <c r="BY20" s="28">
        <v>28380</v>
      </c>
    </row>
    <row r="21" spans="2:86">
      <c r="B21" s="19" t="s">
        <v>9</v>
      </c>
      <c r="C21" s="45" t="s">
        <v>36</v>
      </c>
      <c r="D21" s="28">
        <v>11241</v>
      </c>
      <c r="E21" s="28">
        <v>10596</v>
      </c>
      <c r="F21" s="28">
        <v>34298</v>
      </c>
      <c r="G21" s="28">
        <v>7561</v>
      </c>
      <c r="H21" s="28">
        <v>10462</v>
      </c>
      <c r="I21" s="28">
        <v>13000</v>
      </c>
      <c r="J21" s="28">
        <v>14813</v>
      </c>
      <c r="K21" s="28">
        <v>6625</v>
      </c>
      <c r="L21" s="28">
        <v>9303</v>
      </c>
      <c r="M21" s="28">
        <v>10407</v>
      </c>
      <c r="N21" s="28">
        <v>8634</v>
      </c>
      <c r="O21" s="28">
        <v>11775</v>
      </c>
      <c r="P21" s="28">
        <v>7219</v>
      </c>
      <c r="Q21" s="28">
        <v>7455</v>
      </c>
      <c r="R21" s="28">
        <v>4138</v>
      </c>
      <c r="S21" s="28">
        <v>3507</v>
      </c>
      <c r="T21" s="28">
        <v>6013</v>
      </c>
      <c r="U21" s="28">
        <v>6965</v>
      </c>
      <c r="V21" s="28">
        <v>12419</v>
      </c>
      <c r="W21" s="28">
        <v>3301</v>
      </c>
      <c r="X21" s="28">
        <v>6475</v>
      </c>
      <c r="Y21" s="28">
        <v>5355</v>
      </c>
      <c r="Z21" s="28">
        <v>8438</v>
      </c>
      <c r="AA21" s="28">
        <v>6950</v>
      </c>
      <c r="AB21" s="28">
        <v>2828</v>
      </c>
      <c r="AC21" s="28">
        <v>4922</v>
      </c>
      <c r="AD21" s="28">
        <v>4014</v>
      </c>
      <c r="AE21" s="28">
        <v>2757</v>
      </c>
      <c r="AF21" s="28">
        <v>5032</v>
      </c>
      <c r="AG21" s="28">
        <v>5259</v>
      </c>
      <c r="AH21" s="28">
        <v>7095</v>
      </c>
      <c r="AI21" s="28">
        <v>489</v>
      </c>
      <c r="AJ21" s="28">
        <v>2443</v>
      </c>
      <c r="AK21" s="28">
        <v>3128</v>
      </c>
      <c r="AL21" s="28">
        <v>-142</v>
      </c>
      <c r="AM21" s="28">
        <v>3576</v>
      </c>
      <c r="AN21" s="28">
        <v>13684</v>
      </c>
      <c r="AO21" s="28">
        <v>4103</v>
      </c>
      <c r="AP21" s="28">
        <v>2729</v>
      </c>
      <c r="AQ21" s="28">
        <v>4458</v>
      </c>
      <c r="AR21" s="28">
        <v>4725</v>
      </c>
      <c r="AS21" s="28">
        <v>2316</v>
      </c>
      <c r="AT21" s="28">
        <v>7250</v>
      </c>
      <c r="AU21" s="28">
        <v>3858</v>
      </c>
      <c r="AV21" s="28">
        <v>3641</v>
      </c>
      <c r="AW21" s="28">
        <v>1982</v>
      </c>
      <c r="AX21" s="28">
        <v>2297</v>
      </c>
      <c r="AY21" s="28">
        <v>1959</v>
      </c>
      <c r="AZ21" s="28">
        <v>818</v>
      </c>
      <c r="BA21" s="28">
        <v>3558</v>
      </c>
      <c r="BB21" s="28">
        <v>1256</v>
      </c>
      <c r="BC21" s="28">
        <v>1496</v>
      </c>
      <c r="BD21" s="28">
        <v>1549</v>
      </c>
      <c r="BE21" s="28">
        <v>4002</v>
      </c>
      <c r="BF21" s="28">
        <v>1036</v>
      </c>
      <c r="BG21" s="28">
        <v>4055</v>
      </c>
      <c r="BH21" s="28">
        <v>2802</v>
      </c>
      <c r="BI21" s="28">
        <v>1483</v>
      </c>
      <c r="BJ21" s="28"/>
      <c r="BK21" s="28">
        <v>65321</v>
      </c>
      <c r="BL21" s="28">
        <v>41148</v>
      </c>
      <c r="BM21" s="28">
        <v>35083</v>
      </c>
      <c r="BN21" s="28">
        <v>20623</v>
      </c>
      <c r="BO21" s="28">
        <v>27550</v>
      </c>
      <c r="BP21" s="28">
        <v>23138</v>
      </c>
      <c r="BQ21" s="28">
        <v>17062</v>
      </c>
      <c r="BR21" s="28">
        <v>13155</v>
      </c>
      <c r="BS21" s="28">
        <v>21221</v>
      </c>
      <c r="BT21" s="28">
        <v>14228</v>
      </c>
      <c r="BU21" s="28">
        <v>16731</v>
      </c>
      <c r="BV21" s="28">
        <v>6493</v>
      </c>
      <c r="BW21" s="28">
        <v>8303</v>
      </c>
      <c r="BX21" s="28">
        <v>9376</v>
      </c>
      <c r="BY21" s="28">
        <v>14079</v>
      </c>
    </row>
    <row r="22" spans="2:86" ht="15.9" customHeight="1">
      <c r="B22" s="19" t="s">
        <v>277</v>
      </c>
      <c r="C22" s="45" t="s">
        <v>278</v>
      </c>
      <c r="D22" s="28">
        <v>-33275</v>
      </c>
      <c r="E22" s="28">
        <v>-12788</v>
      </c>
      <c r="F22" s="28">
        <v>-42909</v>
      </c>
      <c r="G22" s="28">
        <v>-11273</v>
      </c>
      <c r="H22" s="28">
        <v>-9094</v>
      </c>
      <c r="I22" s="28">
        <v>-13509</v>
      </c>
      <c r="J22" s="28">
        <v>-16571</v>
      </c>
      <c r="K22" s="28">
        <v>-12684</v>
      </c>
      <c r="L22" s="28">
        <v>-13219</v>
      </c>
      <c r="M22" s="28">
        <v>-13223</v>
      </c>
      <c r="N22" s="28">
        <v>-17129</v>
      </c>
      <c r="O22" s="28">
        <v>-799</v>
      </c>
      <c r="P22" s="28">
        <v>-19051</v>
      </c>
      <c r="Q22" s="28">
        <v>-6819</v>
      </c>
      <c r="R22" s="28">
        <v>-8867</v>
      </c>
      <c r="S22" s="28">
        <v>-5019</v>
      </c>
      <c r="T22" s="28">
        <v>-8119</v>
      </c>
      <c r="U22" s="28">
        <v>-6081</v>
      </c>
      <c r="V22" s="28">
        <v>-25262</v>
      </c>
      <c r="W22" s="28">
        <v>-3399</v>
      </c>
      <c r="X22" s="28">
        <v>-5281</v>
      </c>
      <c r="Y22" s="28">
        <v>-4324</v>
      </c>
      <c r="Z22" s="28">
        <f>+BP22-AA22-AB22-AC22</f>
        <v>-8384</v>
      </c>
      <c r="AA22" s="28">
        <v>-1254</v>
      </c>
      <c r="AB22" s="28">
        <v>-7539</v>
      </c>
      <c r="AC22" s="28">
        <v>-4499</v>
      </c>
      <c r="AD22" s="28">
        <v>-7951</v>
      </c>
      <c r="AE22" s="28">
        <v>-5537</v>
      </c>
      <c r="AF22" s="28">
        <v>-6325</v>
      </c>
      <c r="AG22" s="28">
        <v>-4121</v>
      </c>
      <c r="AH22" s="28">
        <v>-15267</v>
      </c>
      <c r="AI22" s="28">
        <v>-2663</v>
      </c>
      <c r="AJ22" s="28">
        <v>-2812</v>
      </c>
      <c r="AK22" s="28">
        <v>-3116</v>
      </c>
      <c r="AL22" s="28">
        <v>-8470</v>
      </c>
      <c r="AM22" s="28">
        <v>-1909</v>
      </c>
      <c r="AN22" s="28">
        <v>-5749</v>
      </c>
      <c r="AO22" s="28">
        <v>-2647</v>
      </c>
      <c r="AP22" s="28">
        <v>-8642</v>
      </c>
      <c r="AQ22" s="28">
        <v>-4810</v>
      </c>
      <c r="AR22" s="28">
        <v>-2464</v>
      </c>
      <c r="AS22" s="28">
        <v>-4392</v>
      </c>
      <c r="AT22" s="28">
        <v>-4391</v>
      </c>
      <c r="AU22" s="28">
        <v>-1777</v>
      </c>
      <c r="AV22" s="28">
        <v>-7226</v>
      </c>
      <c r="AW22" s="28">
        <v>-3296</v>
      </c>
      <c r="AX22" s="28">
        <v>-1566</v>
      </c>
      <c r="AY22" s="28">
        <v>-3672</v>
      </c>
      <c r="AZ22" s="28">
        <v>-4083</v>
      </c>
      <c r="BA22" s="28">
        <v>-2570</v>
      </c>
      <c r="BB22" s="28">
        <v>-648</v>
      </c>
      <c r="BC22" s="28">
        <v>-6348</v>
      </c>
      <c r="BD22" s="28">
        <v>-1318</v>
      </c>
      <c r="BE22" s="28">
        <v>-1545</v>
      </c>
      <c r="BF22" s="28">
        <v>-3448</v>
      </c>
      <c r="BG22" s="28">
        <v>-5707</v>
      </c>
      <c r="BH22" s="28">
        <v>-2021</v>
      </c>
      <c r="BI22" s="28">
        <v>-1371</v>
      </c>
      <c r="BJ22" s="28"/>
      <c r="BK22" s="28">
        <v>-76785</v>
      </c>
      <c r="BL22" s="28">
        <v>-55697</v>
      </c>
      <c r="BM22" s="28">
        <v>-43798</v>
      </c>
      <c r="BN22" s="28">
        <v>-28091</v>
      </c>
      <c r="BO22" s="28">
        <v>-17045</v>
      </c>
      <c r="BP22" s="28">
        <v>-21676</v>
      </c>
      <c r="BQ22" s="28">
        <v>-23934</v>
      </c>
      <c r="BR22" s="28">
        <v>-23858</v>
      </c>
      <c r="BS22" s="28">
        <v>-18775</v>
      </c>
      <c r="BT22" s="28">
        <v>-20308</v>
      </c>
      <c r="BU22" s="28">
        <v>-16690</v>
      </c>
      <c r="BV22" s="28">
        <v>-13613</v>
      </c>
      <c r="BW22" s="28">
        <v>-9859</v>
      </c>
      <c r="BX22" s="28">
        <v>-12547</v>
      </c>
      <c r="BY22" s="28">
        <v>-7894</v>
      </c>
    </row>
    <row r="23" spans="2:86" ht="21.65" customHeight="1">
      <c r="B23" s="19" t="s">
        <v>275</v>
      </c>
      <c r="C23" s="45" t="s">
        <v>276</v>
      </c>
      <c r="D23" s="28">
        <v>-57083</v>
      </c>
      <c r="E23" s="28">
        <v>-50440</v>
      </c>
      <c r="F23" s="28">
        <v>-47400</v>
      </c>
      <c r="G23" s="28">
        <v>-75218</v>
      </c>
      <c r="H23" s="28">
        <v>-118637</v>
      </c>
      <c r="I23" s="28">
        <v>-43156</v>
      </c>
      <c r="J23" s="28">
        <v>-126716</v>
      </c>
      <c r="K23" s="28">
        <v>-12607</v>
      </c>
      <c r="L23" s="28">
        <v>-3942</v>
      </c>
      <c r="M23" s="28">
        <v>-1041</v>
      </c>
      <c r="N23" s="28">
        <v>-20768</v>
      </c>
      <c r="O23" s="28">
        <v>9035</v>
      </c>
      <c r="P23" s="28">
        <v>-9050</v>
      </c>
      <c r="Q23" s="28" t="s">
        <v>31</v>
      </c>
      <c r="R23" s="28">
        <v>-342474</v>
      </c>
      <c r="S23" s="28">
        <v>-1994</v>
      </c>
      <c r="T23" s="28">
        <v>-5325</v>
      </c>
      <c r="U23" s="28">
        <v>-3228</v>
      </c>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v>-284411</v>
      </c>
      <c r="BL23" s="28">
        <v>-144306</v>
      </c>
      <c r="BM23" s="28">
        <v>-20783</v>
      </c>
      <c r="BN23" s="28">
        <v>-353021</v>
      </c>
      <c r="BO23" s="28">
        <v>-21221</v>
      </c>
      <c r="BP23" s="28"/>
      <c r="BQ23" s="28"/>
      <c r="BR23" s="28"/>
      <c r="BS23" s="28"/>
      <c r="BT23" s="28"/>
      <c r="BU23" s="28"/>
      <c r="BV23" s="28"/>
      <c r="BW23" s="28"/>
      <c r="BX23" s="28"/>
      <c r="BY23" s="28"/>
    </row>
    <row r="24" spans="2:86" ht="16.5" customHeight="1">
      <c r="B24" s="19" t="s">
        <v>239</v>
      </c>
      <c r="C24" s="45" t="s">
        <v>240</v>
      </c>
      <c r="D24" s="31">
        <v>106</v>
      </c>
      <c r="E24" s="31">
        <v>203</v>
      </c>
      <c r="F24" s="31">
        <v>467</v>
      </c>
      <c r="G24" s="31">
        <v>0</v>
      </c>
      <c r="H24" s="31">
        <v>24</v>
      </c>
      <c r="I24" s="31">
        <v>547</v>
      </c>
      <c r="J24" s="31">
        <v>2070</v>
      </c>
      <c r="K24" s="31">
        <v>0</v>
      </c>
      <c r="L24" s="31">
        <v>0</v>
      </c>
      <c r="M24" s="31">
        <v>0</v>
      </c>
      <c r="N24" s="31">
        <v>0</v>
      </c>
      <c r="O24" s="31">
        <v>0</v>
      </c>
      <c r="P24" s="31">
        <v>0</v>
      </c>
      <c r="Q24" s="31">
        <v>0</v>
      </c>
      <c r="R24" s="31">
        <v>0</v>
      </c>
      <c r="S24" s="31">
        <v>0</v>
      </c>
      <c r="T24" s="31">
        <v>0</v>
      </c>
      <c r="U24" s="31">
        <v>0</v>
      </c>
      <c r="V24" s="31">
        <v>0</v>
      </c>
      <c r="W24" s="31">
        <v>0</v>
      </c>
      <c r="X24" s="31">
        <v>0</v>
      </c>
      <c r="Y24" s="31">
        <v>0</v>
      </c>
      <c r="Z24" s="31">
        <v>-460</v>
      </c>
      <c r="AA24" s="31">
        <v>122</v>
      </c>
      <c r="AB24" s="31">
        <v>-136</v>
      </c>
      <c r="AC24" s="31">
        <v>474</v>
      </c>
      <c r="AD24" s="31">
        <v>0</v>
      </c>
      <c r="AE24" s="31">
        <v>0</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c r="BK24" s="31">
        <v>1038</v>
      </c>
      <c r="BL24" s="31">
        <v>2070</v>
      </c>
      <c r="BM24" s="31">
        <v>0</v>
      </c>
      <c r="BN24" s="31">
        <v>0</v>
      </c>
      <c r="BO24" s="31">
        <v>0</v>
      </c>
      <c r="BP24" s="31">
        <v>0</v>
      </c>
      <c r="BQ24" s="31">
        <v>0</v>
      </c>
      <c r="BR24" s="31">
        <v>0</v>
      </c>
      <c r="BS24" s="31">
        <v>0</v>
      </c>
      <c r="BT24" s="31">
        <v>0</v>
      </c>
      <c r="BU24" s="31">
        <v>0</v>
      </c>
      <c r="BV24" s="31">
        <v>0</v>
      </c>
      <c r="BW24" s="31">
        <v>0</v>
      </c>
      <c r="BX24" s="31">
        <v>0</v>
      </c>
      <c r="BY24" s="31">
        <v>0</v>
      </c>
    </row>
    <row r="25" spans="2:86">
      <c r="B25" s="19" t="s">
        <v>241</v>
      </c>
      <c r="C25" s="45" t="s">
        <v>242</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-6</v>
      </c>
      <c r="AA25" s="31">
        <v>8</v>
      </c>
      <c r="AB25" s="31">
        <v>-4</v>
      </c>
      <c r="AC25" s="31">
        <v>2</v>
      </c>
      <c r="AD25" s="31">
        <v>0</v>
      </c>
      <c r="AE25" s="31">
        <v>0</v>
      </c>
      <c r="AF25" s="31">
        <v>0</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c r="BK25" s="31"/>
      <c r="BL25" s="31"/>
      <c r="BM25" s="31">
        <v>0</v>
      </c>
      <c r="BN25" s="31">
        <v>0</v>
      </c>
      <c r="BO25" s="31">
        <v>0</v>
      </c>
      <c r="BP25" s="31">
        <v>0</v>
      </c>
      <c r="BQ25" s="31">
        <v>0</v>
      </c>
      <c r="BR25" s="31">
        <v>0</v>
      </c>
      <c r="BS25" s="31">
        <v>0</v>
      </c>
      <c r="BT25" s="31">
        <v>0</v>
      </c>
      <c r="BU25" s="31">
        <v>0</v>
      </c>
      <c r="BV25" s="31">
        <v>0</v>
      </c>
      <c r="BW25" s="31">
        <v>0</v>
      </c>
      <c r="BX25" s="31">
        <v>0</v>
      </c>
      <c r="BY25" s="31">
        <v>0</v>
      </c>
    </row>
    <row r="26" spans="2:86">
      <c r="B26" s="19" t="s">
        <v>222</v>
      </c>
      <c r="C26" s="45" t="s">
        <v>107</v>
      </c>
      <c r="D26" s="28">
        <v>-10668</v>
      </c>
      <c r="E26" s="28">
        <v>14136</v>
      </c>
      <c r="F26" s="28">
        <v>-32081</v>
      </c>
      <c r="G26" s="28">
        <v>-24421</v>
      </c>
      <c r="H26" s="28">
        <v>-12987</v>
      </c>
      <c r="I26" s="28">
        <v>19015</v>
      </c>
      <c r="J26" s="28">
        <v>14286</v>
      </c>
      <c r="K26" s="28">
        <v>-27829</v>
      </c>
      <c r="L26" s="28">
        <v>-67547</v>
      </c>
      <c r="M26" s="28">
        <v>-24905</v>
      </c>
      <c r="N26" s="28">
        <v>-7674</v>
      </c>
      <c r="O26" s="28">
        <v>-43271</v>
      </c>
      <c r="P26" s="28">
        <v>-24291</v>
      </c>
      <c r="Q26" s="28">
        <v>-38858</v>
      </c>
      <c r="R26" s="28">
        <v>-62835</v>
      </c>
      <c r="S26" s="28">
        <v>-37933</v>
      </c>
      <c r="T26" s="28">
        <v>-40287</v>
      </c>
      <c r="U26" s="28">
        <v>-22738</v>
      </c>
      <c r="V26" s="28">
        <v>-25392</v>
      </c>
      <c r="W26" s="28">
        <v>-40079</v>
      </c>
      <c r="X26" s="28">
        <v>-31121</v>
      </c>
      <c r="Y26" s="28">
        <v>-7944</v>
      </c>
      <c r="Z26" s="28">
        <v>-46717</v>
      </c>
      <c r="AA26" s="28">
        <v>-20955</v>
      </c>
      <c r="AB26" s="28">
        <v>-57289</v>
      </c>
      <c r="AC26" s="28">
        <v>-9129</v>
      </c>
      <c r="AD26" s="28">
        <v>-66555</v>
      </c>
      <c r="AE26" s="28">
        <v>-32143</v>
      </c>
      <c r="AF26" s="28">
        <v>-28581</v>
      </c>
      <c r="AG26" s="28">
        <v>-10553</v>
      </c>
      <c r="AH26" s="28">
        <v>-125632</v>
      </c>
      <c r="AI26" s="28">
        <v>-25333</v>
      </c>
      <c r="AJ26" s="28">
        <v>-36292</v>
      </c>
      <c r="AK26" s="28">
        <v>-21502</v>
      </c>
      <c r="AL26" s="28">
        <v>-47727</v>
      </c>
      <c r="AM26" s="28">
        <v>-30575</v>
      </c>
      <c r="AN26" s="28">
        <v>-21533</v>
      </c>
      <c r="AO26" s="28">
        <v>-14303</v>
      </c>
      <c r="AP26" s="28">
        <v>-28854</v>
      </c>
      <c r="AQ26" s="28">
        <v>-14347</v>
      </c>
      <c r="AR26" s="28">
        <v>-14185</v>
      </c>
      <c r="AS26" s="28">
        <v>-10816</v>
      </c>
      <c r="AT26" s="28">
        <v>-19035</v>
      </c>
      <c r="AU26" s="28">
        <v>-27794</v>
      </c>
      <c r="AV26" s="28">
        <v>-5837</v>
      </c>
      <c r="AW26" s="28">
        <v>-7527</v>
      </c>
      <c r="AX26" s="28">
        <v>-16768</v>
      </c>
      <c r="AY26" s="28">
        <v>-12802</v>
      </c>
      <c r="AZ26" s="28">
        <v>-19938</v>
      </c>
      <c r="BA26" s="28">
        <v>-4527</v>
      </c>
      <c r="BB26" s="28">
        <v>-6639</v>
      </c>
      <c r="BC26" s="28">
        <v>-14982</v>
      </c>
      <c r="BD26" s="28">
        <v>-10920</v>
      </c>
      <c r="BE26" s="28">
        <v>-10057</v>
      </c>
      <c r="BF26" s="28">
        <v>-7775</v>
      </c>
      <c r="BG26" s="28">
        <v>-5524</v>
      </c>
      <c r="BH26" s="28">
        <v>-22675</v>
      </c>
      <c r="BI26" s="28">
        <v>-951</v>
      </c>
      <c r="BJ26" s="28"/>
      <c r="BK26" s="28">
        <v>-50474</v>
      </c>
      <c r="BL26" s="28">
        <v>-105995</v>
      </c>
      <c r="BM26" s="28">
        <v>-114094</v>
      </c>
      <c r="BN26" s="28">
        <v>-163793</v>
      </c>
      <c r="BO26" s="28">
        <v>-104536</v>
      </c>
      <c r="BP26" s="28">
        <v>-134090</v>
      </c>
      <c r="BQ26" s="28">
        <v>-137832</v>
      </c>
      <c r="BR26" s="28">
        <v>-208759</v>
      </c>
      <c r="BS26" s="28">
        <v>-114138</v>
      </c>
      <c r="BT26" s="28">
        <v>-68202</v>
      </c>
      <c r="BU26" s="28">
        <v>-60193</v>
      </c>
      <c r="BV26" s="28">
        <v>-52313</v>
      </c>
      <c r="BW26" s="28">
        <v>-42598</v>
      </c>
      <c r="BX26" s="28">
        <v>-36925</v>
      </c>
      <c r="BY26" s="28">
        <v>-34376</v>
      </c>
    </row>
    <row r="27" spans="2:86">
      <c r="B27" s="19" t="s">
        <v>244</v>
      </c>
      <c r="C27" s="45" t="s">
        <v>247</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4432</v>
      </c>
      <c r="W27" s="31">
        <v>0</v>
      </c>
      <c r="X27" s="31">
        <v>0</v>
      </c>
      <c r="Y27" s="31">
        <v>-4432</v>
      </c>
      <c r="Z27" s="31">
        <v>0</v>
      </c>
      <c r="AA27" s="31">
        <v>0</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c r="BK27" s="31">
        <v>0</v>
      </c>
      <c r="BL27" s="31">
        <v>0</v>
      </c>
      <c r="BM27" s="31">
        <v>0</v>
      </c>
      <c r="BN27" s="31">
        <v>0</v>
      </c>
      <c r="BO27" s="31">
        <v>0</v>
      </c>
      <c r="BP27" s="31">
        <v>0</v>
      </c>
      <c r="BQ27" s="31">
        <v>0</v>
      </c>
      <c r="BR27" s="31">
        <v>0</v>
      </c>
      <c r="BS27" s="31">
        <v>0</v>
      </c>
      <c r="BT27" s="31">
        <v>0</v>
      </c>
      <c r="BU27" s="31">
        <v>0</v>
      </c>
      <c r="BV27" s="31">
        <v>0</v>
      </c>
      <c r="BW27" s="31">
        <v>0</v>
      </c>
      <c r="BX27" s="31">
        <v>0</v>
      </c>
      <c r="BY27" s="31">
        <v>0</v>
      </c>
      <c r="BZ27" s="31"/>
      <c r="CA27" s="31"/>
      <c r="CB27" s="31"/>
      <c r="CC27" s="31"/>
      <c r="CD27" s="31"/>
      <c r="CE27" s="31"/>
      <c r="CF27" s="31"/>
      <c r="CG27" s="31"/>
      <c r="CH27" s="31"/>
    </row>
    <row r="28" spans="2:86">
      <c r="B28" s="19" t="s">
        <v>10</v>
      </c>
      <c r="C28" s="45" t="s">
        <v>108</v>
      </c>
      <c r="D28" s="28">
        <v>-138997</v>
      </c>
      <c r="E28" s="28">
        <v>-152023</v>
      </c>
      <c r="F28" s="28">
        <v>-142345</v>
      </c>
      <c r="G28" s="28">
        <v>-120331</v>
      </c>
      <c r="H28" s="28">
        <v>-120936</v>
      </c>
      <c r="I28" s="28">
        <v>-134554</v>
      </c>
      <c r="J28" s="28">
        <v>-114011</v>
      </c>
      <c r="K28" s="28">
        <v>-144749</v>
      </c>
      <c r="L28" s="28">
        <v>-111705</v>
      </c>
      <c r="M28" s="28">
        <v>-125603</v>
      </c>
      <c r="N28" s="28">
        <v>-105408</v>
      </c>
      <c r="O28" s="28">
        <v>-93234</v>
      </c>
      <c r="P28" s="28">
        <v>-93678</v>
      </c>
      <c r="Q28" s="28">
        <v>-103382</v>
      </c>
      <c r="R28" s="28">
        <v>-103041</v>
      </c>
      <c r="S28" s="28">
        <v>-86368</v>
      </c>
      <c r="T28" s="28">
        <v>-87188</v>
      </c>
      <c r="U28" s="28">
        <v>-99764</v>
      </c>
      <c r="V28" s="28">
        <v>-89181</v>
      </c>
      <c r="W28" s="28">
        <v>-81572</v>
      </c>
      <c r="X28" s="28">
        <v>-84153</v>
      </c>
      <c r="Y28" s="28">
        <v>-106448</v>
      </c>
      <c r="Z28" s="28">
        <v>-84148</v>
      </c>
      <c r="AA28" s="28">
        <v>-86202</v>
      </c>
      <c r="AB28" s="28">
        <v>-86926</v>
      </c>
      <c r="AC28" s="28">
        <v>-99967</v>
      </c>
      <c r="AD28" s="28">
        <v>-93325</v>
      </c>
      <c r="AE28" s="28">
        <v>-86578</v>
      </c>
      <c r="AF28" s="28">
        <v>-89770</v>
      </c>
      <c r="AG28" s="28">
        <v>-111032</v>
      </c>
      <c r="AH28" s="28">
        <v>-97646</v>
      </c>
      <c r="AI28" s="28">
        <v>-91387</v>
      </c>
      <c r="AJ28" s="28">
        <v>-85646</v>
      </c>
      <c r="AK28" s="28">
        <v>-106371</v>
      </c>
      <c r="AL28" s="28">
        <v>-137976</v>
      </c>
      <c r="AM28" s="28">
        <v>-95218</v>
      </c>
      <c r="AN28" s="28">
        <v>-101877</v>
      </c>
      <c r="AO28" s="28">
        <v>-96010</v>
      </c>
      <c r="AP28" s="28">
        <v>-99037</v>
      </c>
      <c r="AQ28" s="28">
        <v>-90888</v>
      </c>
      <c r="AR28" s="28">
        <v>-95792</v>
      </c>
      <c r="AS28" s="28">
        <v>-91493</v>
      </c>
      <c r="AT28" s="28">
        <v>-102051</v>
      </c>
      <c r="AU28" s="28">
        <v>-87611</v>
      </c>
      <c r="AV28" s="28">
        <v>-92837</v>
      </c>
      <c r="AW28" s="28">
        <v>-83446</v>
      </c>
      <c r="AX28" s="28">
        <v>-101192</v>
      </c>
      <c r="AY28" s="28">
        <v>-90934</v>
      </c>
      <c r="AZ28" s="28">
        <v>-93970</v>
      </c>
      <c r="BA28" s="28">
        <v>-87511</v>
      </c>
      <c r="BB28" s="28">
        <v>-100951</v>
      </c>
      <c r="BC28" s="28">
        <v>-91659</v>
      </c>
      <c r="BD28" s="28">
        <v>-94198</v>
      </c>
      <c r="BE28" s="28">
        <v>-89180</v>
      </c>
      <c r="BF28" s="28">
        <v>-101872</v>
      </c>
      <c r="BG28" s="28">
        <v>-81430</v>
      </c>
      <c r="BH28" s="28">
        <v>-86960</v>
      </c>
      <c r="BI28" s="28">
        <v>-78041</v>
      </c>
      <c r="BJ28" s="28"/>
      <c r="BK28" s="28">
        <v>-518166</v>
      </c>
      <c r="BL28" s="28">
        <v>-496068</v>
      </c>
      <c r="BM28" s="28">
        <v>-395702</v>
      </c>
      <c r="BN28" s="28">
        <v>-376361</v>
      </c>
      <c r="BO28" s="28">
        <v>-361354</v>
      </c>
      <c r="BP28" s="28">
        <v>-357243</v>
      </c>
      <c r="BQ28" s="28">
        <v>-380705</v>
      </c>
      <c r="BR28" s="28">
        <v>-381050</v>
      </c>
      <c r="BS28" s="28">
        <v>-431081</v>
      </c>
      <c r="BT28" s="28">
        <v>-377210</v>
      </c>
      <c r="BU28" s="28">
        <v>-365945</v>
      </c>
      <c r="BV28" s="28">
        <v>-372619</v>
      </c>
      <c r="BW28" s="28">
        <v>-375988</v>
      </c>
      <c r="BX28" s="28">
        <v>-348303</v>
      </c>
      <c r="BY28" s="28">
        <v>-337408</v>
      </c>
    </row>
    <row r="29" spans="2:86">
      <c r="B29" s="8" t="s">
        <v>11</v>
      </c>
      <c r="C29" s="50" t="s">
        <v>47</v>
      </c>
      <c r="D29" s="52">
        <v>11352</v>
      </c>
      <c r="E29" s="52">
        <v>77459</v>
      </c>
      <c r="F29" s="52">
        <v>20312</v>
      </c>
      <c r="G29" s="52">
        <v>37884</v>
      </c>
      <c r="H29" s="52">
        <v>11682</v>
      </c>
      <c r="I29" s="52">
        <v>87154</v>
      </c>
      <c r="J29" s="52">
        <v>43725</v>
      </c>
      <c r="K29" s="52">
        <v>39321</v>
      </c>
      <c r="L29" s="52">
        <v>75349</v>
      </c>
      <c r="M29" s="35">
        <v>35740</v>
      </c>
      <c r="N29" s="35">
        <v>31777</v>
      </c>
      <c r="O29" s="35">
        <v>29735</v>
      </c>
      <c r="P29" s="35">
        <v>10005</v>
      </c>
      <c r="Q29" s="35">
        <v>7752</v>
      </c>
      <c r="R29" s="35">
        <v>-356777</v>
      </c>
      <c r="S29" s="35">
        <v>12332</v>
      </c>
      <c r="T29" s="35">
        <v>24119</v>
      </c>
      <c r="U29" s="35">
        <v>34573</v>
      </c>
      <c r="V29" s="35">
        <v>21051</v>
      </c>
      <c r="W29" s="35">
        <v>26163</v>
      </c>
      <c r="X29" s="35">
        <v>34708</v>
      </c>
      <c r="Y29" s="35">
        <v>28266</v>
      </c>
      <c r="Z29" s="35">
        <v>6512</v>
      </c>
      <c r="AA29" s="35">
        <v>38034</v>
      </c>
      <c r="AB29" s="35">
        <v>18935</v>
      </c>
      <c r="AC29" s="35">
        <v>25046</v>
      </c>
      <c r="AD29" s="35">
        <v>-13400</v>
      </c>
      <c r="AE29" s="35">
        <v>22212</v>
      </c>
      <c r="AF29" s="35">
        <v>31126</v>
      </c>
      <c r="AG29" s="35">
        <v>31770</v>
      </c>
      <c r="AH29" s="35">
        <v>-81396</v>
      </c>
      <c r="AI29" s="35">
        <v>15766</v>
      </c>
      <c r="AJ29" s="35">
        <v>-626</v>
      </c>
      <c r="AK29" s="35">
        <v>-12656</v>
      </c>
      <c r="AL29" s="35">
        <v>-54084</v>
      </c>
      <c r="AM29" s="35">
        <v>-6136</v>
      </c>
      <c r="AN29" s="35">
        <v>3247</v>
      </c>
      <c r="AO29" s="35">
        <v>122</v>
      </c>
      <c r="AP29" s="35">
        <v>9512</v>
      </c>
      <c r="AQ29" s="35">
        <v>30171</v>
      </c>
      <c r="AR29" s="35">
        <v>31033</v>
      </c>
      <c r="AS29" s="35">
        <v>10826</v>
      </c>
      <c r="AT29" s="35">
        <v>20348</v>
      </c>
      <c r="AU29" s="35">
        <v>1468</v>
      </c>
      <c r="AV29" s="35">
        <v>29796</v>
      </c>
      <c r="AW29" s="35">
        <v>21144</v>
      </c>
      <c r="AX29" s="35">
        <v>4462</v>
      </c>
      <c r="AY29" s="35">
        <v>10976</v>
      </c>
      <c r="AZ29" s="35">
        <v>11776</v>
      </c>
      <c r="BA29" s="35">
        <v>15224</v>
      </c>
      <c r="BB29" s="35">
        <v>11136</v>
      </c>
      <c r="BC29" s="35">
        <v>30240</v>
      </c>
      <c r="BD29" s="35">
        <v>18131</v>
      </c>
      <c r="BE29" s="35">
        <v>17384</v>
      </c>
      <c r="BF29" s="35">
        <v>12683</v>
      </c>
      <c r="BG29" s="35">
        <v>24251</v>
      </c>
      <c r="BH29" s="35">
        <v>20863</v>
      </c>
      <c r="BI29" s="35">
        <v>15572</v>
      </c>
      <c r="BJ29" s="35"/>
      <c r="BK29" s="35">
        <v>157032</v>
      </c>
      <c r="BL29" s="35">
        <v>194135</v>
      </c>
      <c r="BM29" s="35">
        <v>79269</v>
      </c>
      <c r="BN29" s="35">
        <v>-285753</v>
      </c>
      <c r="BO29" s="35">
        <v>110188</v>
      </c>
      <c r="BP29" s="35">
        <v>88527</v>
      </c>
      <c r="BQ29" s="35">
        <v>71708</v>
      </c>
      <c r="BR29" s="35">
        <v>-78912</v>
      </c>
      <c r="BS29" s="35">
        <v>-56851</v>
      </c>
      <c r="BT29" s="35">
        <v>81542</v>
      </c>
      <c r="BU29" s="35">
        <v>72756</v>
      </c>
      <c r="BV29" s="35">
        <v>37928</v>
      </c>
      <c r="BW29" s="35">
        <v>76891</v>
      </c>
      <c r="BX29" s="35">
        <v>73369</v>
      </c>
      <c r="BY29" s="35">
        <v>34408</v>
      </c>
    </row>
    <row r="30" spans="2:86">
      <c r="B30" s="36" t="s">
        <v>38</v>
      </c>
      <c r="C30" s="46" t="s">
        <v>109</v>
      </c>
      <c r="D30" s="30">
        <v>-7004</v>
      </c>
      <c r="E30" s="30">
        <v>-31576</v>
      </c>
      <c r="F30" s="30">
        <v>-20593</v>
      </c>
      <c r="G30" s="30">
        <v>-14980</v>
      </c>
      <c r="H30" s="30">
        <v>-12918</v>
      </c>
      <c r="I30" s="30">
        <v>-30167</v>
      </c>
      <c r="J30" s="30">
        <v>-31384</v>
      </c>
      <c r="K30" s="30">
        <v>-7295</v>
      </c>
      <c r="L30" s="30">
        <v>-14859</v>
      </c>
      <c r="M30" s="37">
        <v>-12353</v>
      </c>
      <c r="N30" s="37">
        <v>-15060</v>
      </c>
      <c r="O30" s="37">
        <v>-5860</v>
      </c>
      <c r="P30" s="37">
        <v>-5261</v>
      </c>
      <c r="Q30" s="37">
        <v>-5632</v>
      </c>
      <c r="R30" s="37">
        <v>-681</v>
      </c>
      <c r="S30" s="37">
        <v>-1490</v>
      </c>
      <c r="T30" s="37">
        <v>-8006</v>
      </c>
      <c r="U30" s="37">
        <v>-11004</v>
      </c>
      <c r="V30" s="37">
        <v>-16675</v>
      </c>
      <c r="W30" s="37">
        <v>-2664</v>
      </c>
      <c r="X30" s="37">
        <v>-7673</v>
      </c>
      <c r="Y30" s="37">
        <v>-11182</v>
      </c>
      <c r="Z30" s="37">
        <v>-1448</v>
      </c>
      <c r="AA30" s="37">
        <v>-13549</v>
      </c>
      <c r="AB30" s="37">
        <v>-1103</v>
      </c>
      <c r="AC30" s="37">
        <v>-8699</v>
      </c>
      <c r="AD30" s="37">
        <v>2533</v>
      </c>
      <c r="AE30" s="37">
        <v>-8636</v>
      </c>
      <c r="AF30" s="37">
        <v>-7725</v>
      </c>
      <c r="AG30" s="37">
        <v>-11817</v>
      </c>
      <c r="AH30" s="37">
        <v>20338</v>
      </c>
      <c r="AI30" s="37">
        <v>-3110</v>
      </c>
      <c r="AJ30" s="37">
        <v>1796</v>
      </c>
      <c r="AK30" s="37">
        <v>-260</v>
      </c>
      <c r="AL30" s="37">
        <v>7711</v>
      </c>
      <c r="AM30" s="37">
        <v>-1259</v>
      </c>
      <c r="AN30" s="37">
        <v>140</v>
      </c>
      <c r="AO30" s="37">
        <v>-859</v>
      </c>
      <c r="AP30" s="37">
        <v>-891</v>
      </c>
      <c r="AQ30" s="37">
        <v>-7176</v>
      </c>
      <c r="AR30" s="37">
        <v>-4994</v>
      </c>
      <c r="AS30" s="37">
        <v>-2914</v>
      </c>
      <c r="AT30" s="37">
        <v>3643</v>
      </c>
      <c r="AU30" s="37">
        <v>-417</v>
      </c>
      <c r="AV30" s="37">
        <v>-7189</v>
      </c>
      <c r="AW30" s="37">
        <v>-4433</v>
      </c>
      <c r="AX30" s="37">
        <v>1885</v>
      </c>
      <c r="AY30" s="37">
        <v>-3536</v>
      </c>
      <c r="AZ30" s="37">
        <v>-394</v>
      </c>
      <c r="BA30" s="37">
        <v>-2899</v>
      </c>
      <c r="BB30" s="37">
        <v>-1580</v>
      </c>
      <c r="BC30" s="37">
        <v>-5860</v>
      </c>
      <c r="BD30" s="37">
        <v>-4614</v>
      </c>
      <c r="BE30" s="37">
        <v>-2419</v>
      </c>
      <c r="BF30" s="37">
        <v>-674</v>
      </c>
      <c r="BG30" s="37">
        <v>-9602</v>
      </c>
      <c r="BH30" s="37">
        <v>-3791</v>
      </c>
      <c r="BI30" s="37">
        <v>3880</v>
      </c>
      <c r="BJ30" s="37"/>
      <c r="BK30" s="37">
        <v>-78658</v>
      </c>
      <c r="BL30" s="37">
        <v>-65891</v>
      </c>
      <c r="BM30" s="37">
        <v>-31813</v>
      </c>
      <c r="BN30" s="37">
        <v>-21181</v>
      </c>
      <c r="BO30" s="37">
        <v>-38194</v>
      </c>
      <c r="BP30" s="37">
        <v>-24799</v>
      </c>
      <c r="BQ30" s="37">
        <v>-25645</v>
      </c>
      <c r="BR30" s="37">
        <v>18764</v>
      </c>
      <c r="BS30" s="37">
        <v>5733</v>
      </c>
      <c r="BT30" s="37">
        <v>-15975</v>
      </c>
      <c r="BU30" s="37">
        <v>-8396</v>
      </c>
      <c r="BV30" s="37">
        <v>-4087</v>
      </c>
      <c r="BW30" s="37">
        <v>-14473</v>
      </c>
      <c r="BX30" s="37">
        <v>-10187</v>
      </c>
      <c r="BY30" s="37">
        <v>-7515</v>
      </c>
    </row>
    <row r="31" spans="2:86">
      <c r="B31" s="29" t="s">
        <v>12</v>
      </c>
      <c r="C31" s="48" t="s">
        <v>48</v>
      </c>
      <c r="D31" s="30">
        <v>4348</v>
      </c>
      <c r="E31" s="30">
        <v>45883</v>
      </c>
      <c r="F31" s="30">
        <v>-281</v>
      </c>
      <c r="G31" s="30">
        <v>22904</v>
      </c>
      <c r="H31" s="30">
        <v>-1236</v>
      </c>
      <c r="I31" s="30">
        <v>56987</v>
      </c>
      <c r="J31" s="30">
        <v>12341</v>
      </c>
      <c r="K31" s="30">
        <v>32026</v>
      </c>
      <c r="L31" s="30">
        <v>60490</v>
      </c>
      <c r="M31" s="30">
        <v>23387</v>
      </c>
      <c r="N31" s="30">
        <v>16717</v>
      </c>
      <c r="O31" s="30">
        <v>23875</v>
      </c>
      <c r="P31" s="30">
        <v>4744</v>
      </c>
      <c r="Q31" s="30">
        <v>2120</v>
      </c>
      <c r="R31" s="30">
        <v>-357458</v>
      </c>
      <c r="S31" s="30">
        <v>10842</v>
      </c>
      <c r="T31" s="30">
        <v>16113</v>
      </c>
      <c r="U31" s="30">
        <v>23569</v>
      </c>
      <c r="V31" s="30">
        <v>4376</v>
      </c>
      <c r="W31" s="30">
        <v>23499</v>
      </c>
      <c r="X31" s="30">
        <v>27035</v>
      </c>
      <c r="Y31" s="30">
        <v>17084</v>
      </c>
      <c r="Z31" s="30">
        <v>5064</v>
      </c>
      <c r="AA31" s="30">
        <v>24485</v>
      </c>
      <c r="AB31" s="30">
        <v>17832</v>
      </c>
      <c r="AC31" s="30">
        <v>16347</v>
      </c>
      <c r="AD31" s="30">
        <v>-10868</v>
      </c>
      <c r="AE31" s="30">
        <v>13576</v>
      </c>
      <c r="AF31" s="30">
        <v>23401</v>
      </c>
      <c r="AG31" s="30">
        <v>19953</v>
      </c>
      <c r="AH31" s="30">
        <v>-61058</v>
      </c>
      <c r="AI31" s="30">
        <v>12656</v>
      </c>
      <c r="AJ31" s="30">
        <v>1170</v>
      </c>
      <c r="AK31" s="30">
        <v>-12916</v>
      </c>
      <c r="AL31" s="30">
        <v>-46373</v>
      </c>
      <c r="AM31" s="30">
        <v>-7395</v>
      </c>
      <c r="AN31" s="30">
        <v>3387</v>
      </c>
      <c r="AO31" s="30">
        <v>-737</v>
      </c>
      <c r="AP31" s="30">
        <v>8621</v>
      </c>
      <c r="AQ31" s="30">
        <v>22995</v>
      </c>
      <c r="AR31" s="30">
        <v>26039</v>
      </c>
      <c r="AS31" s="30">
        <v>7912</v>
      </c>
      <c r="AT31" s="30">
        <v>23991</v>
      </c>
      <c r="AU31" s="30">
        <v>1051</v>
      </c>
      <c r="AV31" s="30">
        <v>22607</v>
      </c>
      <c r="AW31" s="30">
        <v>16711</v>
      </c>
      <c r="AX31" s="30">
        <v>6347</v>
      </c>
      <c r="AY31" s="30">
        <v>7440</v>
      </c>
      <c r="AZ31" s="30">
        <v>11382</v>
      </c>
      <c r="BA31" s="30">
        <v>12325</v>
      </c>
      <c r="BB31" s="30">
        <v>9556</v>
      </c>
      <c r="BC31" s="30">
        <v>24380</v>
      </c>
      <c r="BD31" s="30">
        <v>13517</v>
      </c>
      <c r="BE31" s="30">
        <v>14965</v>
      </c>
      <c r="BF31" s="30">
        <v>12009</v>
      </c>
      <c r="BG31" s="30">
        <v>14649</v>
      </c>
      <c r="BH31" s="30">
        <v>17072</v>
      </c>
      <c r="BI31" s="30">
        <v>19452</v>
      </c>
      <c r="BJ31" s="30"/>
      <c r="BK31" s="30">
        <v>78374</v>
      </c>
      <c r="BL31" s="30">
        <v>128244</v>
      </c>
      <c r="BM31" s="30">
        <v>47456</v>
      </c>
      <c r="BN31" s="30">
        <v>-306934</v>
      </c>
      <c r="BO31" s="30">
        <v>71994</v>
      </c>
      <c r="BP31" s="30">
        <v>63728</v>
      </c>
      <c r="BQ31" s="30">
        <v>46062</v>
      </c>
      <c r="BR31" s="30">
        <v>-60148</v>
      </c>
      <c r="BS31" s="30">
        <v>-51118</v>
      </c>
      <c r="BT31" s="30">
        <v>65567</v>
      </c>
      <c r="BU31" s="30">
        <v>64360</v>
      </c>
      <c r="BV31" s="30">
        <v>33841</v>
      </c>
      <c r="BW31" s="30">
        <v>62418</v>
      </c>
      <c r="BX31" s="30">
        <v>63182</v>
      </c>
      <c r="BY31" s="30">
        <v>26893</v>
      </c>
    </row>
    <row r="32" spans="2:8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row>
    <row r="33" spans="2:15">
      <c r="B33" s="2"/>
      <c r="C33" s="2"/>
      <c r="D33" s="2"/>
      <c r="E33" s="2"/>
      <c r="F33" s="2"/>
      <c r="G33" s="74"/>
      <c r="H33" s="74"/>
      <c r="I33" s="74"/>
      <c r="J33" s="2"/>
      <c r="K33" s="2"/>
      <c r="L33" s="2"/>
      <c r="M33" s="2"/>
      <c r="N33" s="2"/>
      <c r="O33" s="2"/>
    </row>
    <row r="34" spans="2:15">
      <c r="I34" s="2"/>
      <c r="L34" s="31"/>
    </row>
    <row r="35" spans="2:15">
      <c r="D35" s="38"/>
      <c r="F35" s="38"/>
      <c r="G35" s="38"/>
      <c r="L35" s="31"/>
    </row>
    <row r="36" spans="2:15">
      <c r="D36" s="38"/>
      <c r="F36" s="38"/>
      <c r="G36" s="38"/>
      <c r="L36" s="34"/>
      <c r="M36" s="38"/>
    </row>
    <row r="37" spans="2:15">
      <c r="D37" s="38"/>
      <c r="F37" s="38"/>
      <c r="G37" s="38"/>
      <c r="L37" s="28"/>
      <c r="M37" s="2"/>
    </row>
    <row r="38" spans="2:15">
      <c r="D38" s="38"/>
      <c r="F38" s="38"/>
      <c r="G38" s="38"/>
      <c r="L38" s="28"/>
    </row>
    <row r="39" spans="2:15">
      <c r="D39" s="38"/>
      <c r="F39" s="38"/>
      <c r="G39" s="38"/>
      <c r="L39" s="28"/>
    </row>
    <row r="40" spans="2:15">
      <c r="D40" s="38"/>
      <c r="F40" s="38"/>
      <c r="G40" s="38"/>
      <c r="L40" s="28"/>
    </row>
    <row r="41" spans="2:15">
      <c r="D41" s="38"/>
      <c r="F41" s="38"/>
      <c r="G41" s="38"/>
      <c r="L41" s="28"/>
    </row>
    <row r="42" spans="2:15">
      <c r="D42" s="38"/>
      <c r="F42" s="38"/>
      <c r="G42" s="38"/>
      <c r="L42" s="28"/>
    </row>
    <row r="43" spans="2:15">
      <c r="G43" s="38"/>
      <c r="L43" s="31"/>
    </row>
    <row r="44" spans="2:15">
      <c r="F44" s="38"/>
      <c r="G44" s="38"/>
      <c r="L44" s="31"/>
    </row>
    <row r="45" spans="2:15">
      <c r="D45" s="38"/>
      <c r="F45" s="38"/>
      <c r="G45" s="38"/>
      <c r="L45" s="28"/>
    </row>
    <row r="46" spans="2:15">
      <c r="F46" s="38"/>
      <c r="G46" s="38"/>
      <c r="L46" s="31"/>
    </row>
    <row r="47" spans="2:15">
      <c r="D47" s="38"/>
      <c r="F47" s="38"/>
      <c r="G47" s="38"/>
      <c r="L47" s="28"/>
    </row>
    <row r="48" spans="2:15">
      <c r="D48" s="38"/>
      <c r="F48" s="38"/>
      <c r="G48" s="38"/>
      <c r="L48" s="35"/>
    </row>
    <row r="49" spans="4:12">
      <c r="D49" s="38"/>
      <c r="F49" s="38"/>
      <c r="G49" s="38"/>
      <c r="L49" s="37"/>
    </row>
    <row r="50" spans="4:12">
      <c r="D50" s="38"/>
      <c r="F50" s="38"/>
      <c r="G50" s="38"/>
      <c r="L50" s="30"/>
    </row>
    <row r="51" spans="4:12">
      <c r="D51" s="38"/>
      <c r="F51" s="38"/>
      <c r="G51" s="38"/>
    </row>
    <row r="52" spans="4:12">
      <c r="D52" s="38"/>
      <c r="F52" s="38"/>
      <c r="G52" s="38"/>
    </row>
    <row r="53" spans="4:12">
      <c r="D53" s="38"/>
      <c r="F53" s="38"/>
      <c r="G53" s="38"/>
    </row>
    <row r="54" spans="4:12">
      <c r="D54" s="38"/>
      <c r="F54" s="38"/>
      <c r="G54" s="38"/>
    </row>
    <row r="55" spans="4:12">
      <c r="F55" s="38"/>
      <c r="G55" s="38"/>
    </row>
    <row r="56" spans="4:12">
      <c r="F56" s="38"/>
      <c r="G56" s="38"/>
    </row>
    <row r="57" spans="4:12">
      <c r="F57" s="38"/>
      <c r="G57"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I40"/>
  <sheetViews>
    <sheetView showGridLines="0" zoomScaleNormal="100" workbookViewId="0">
      <pane xSplit="1" topLeftCell="B1" activePane="topRight" state="frozen"/>
      <selection activeCell="A23" sqref="A23"/>
      <selection pane="topRight" activeCell="E33" sqref="E33"/>
    </sheetView>
  </sheetViews>
  <sheetFormatPr defaultRowHeight="12.5"/>
  <cols>
    <col min="1" max="1" width="3.90625" customWidth="1"/>
    <col min="2" max="2" width="33.453125" customWidth="1"/>
    <col min="3" max="7" width="28.08984375" customWidth="1"/>
    <col min="8" max="8" width="21.36328125" customWidth="1"/>
    <col min="9" max="9" width="20.81640625" customWidth="1"/>
    <col min="10" max="11" width="17" customWidth="1"/>
    <col min="12" max="12" width="16.36328125" customWidth="1"/>
    <col min="13" max="14" width="16.6328125" customWidth="1"/>
    <col min="15" max="20" width="14.54296875" customWidth="1"/>
    <col min="21" max="24" width="13.90625" customWidth="1"/>
    <col min="25" max="26" width="14.36328125" customWidth="1"/>
    <col min="27" max="28" width="14" customWidth="1"/>
    <col min="29" max="29" width="12.453125" customWidth="1"/>
    <col min="30" max="30" width="10.6328125" customWidth="1"/>
    <col min="31" max="31" width="10.90625" customWidth="1"/>
    <col min="32" max="60" width="10.6328125" customWidth="1"/>
    <col min="61" max="61" width="10.36328125" customWidth="1"/>
  </cols>
  <sheetData>
    <row r="1" spans="2:61">
      <c r="B1" s="2" t="s">
        <v>95</v>
      </c>
      <c r="C1" s="2" t="s">
        <v>96</v>
      </c>
      <c r="D1" s="2"/>
      <c r="E1" s="2"/>
      <c r="F1" s="2"/>
      <c r="G1" s="2"/>
      <c r="H1" s="2"/>
      <c r="I1" s="2"/>
      <c r="J1" s="2"/>
      <c r="K1" s="2"/>
      <c r="L1" s="2"/>
    </row>
    <row r="2" spans="2:61">
      <c r="B2" s="2"/>
      <c r="C2" s="2"/>
      <c r="D2" s="2"/>
      <c r="E2" s="2"/>
      <c r="F2" s="2"/>
      <c r="G2" s="2"/>
      <c r="H2" s="2"/>
      <c r="I2" s="2"/>
      <c r="J2" s="2"/>
      <c r="K2" s="2"/>
      <c r="L2" s="2"/>
    </row>
    <row r="3" spans="2:61" ht="14">
      <c r="B3" s="24" t="s">
        <v>71</v>
      </c>
    </row>
    <row r="4" spans="2:61" ht="14">
      <c r="B4" s="4" t="s">
        <v>72</v>
      </c>
      <c r="C4" s="24"/>
      <c r="D4" s="24"/>
      <c r="E4" s="24"/>
      <c r="F4" s="24"/>
      <c r="G4" s="24"/>
      <c r="H4" s="24"/>
      <c r="I4" s="24"/>
      <c r="J4" s="24"/>
      <c r="K4" s="24"/>
      <c r="L4" s="24"/>
    </row>
    <row r="5" spans="2:61">
      <c r="B5" s="11" t="s">
        <v>103</v>
      </c>
      <c r="C5" s="11" t="s">
        <v>102</v>
      </c>
      <c r="D5" s="11"/>
      <c r="E5" s="11"/>
      <c r="F5" s="11"/>
      <c r="G5" s="11"/>
      <c r="H5" s="11"/>
      <c r="I5" s="11"/>
      <c r="J5" s="11"/>
      <c r="K5" s="11"/>
      <c r="L5" s="11"/>
    </row>
    <row r="6" spans="2:61" ht="21" customHeight="1">
      <c r="B6" s="12" t="s">
        <v>0</v>
      </c>
      <c r="C6" s="12" t="s">
        <v>56</v>
      </c>
      <c r="D6" s="40" t="s">
        <v>747</v>
      </c>
      <c r="E6" s="40" t="s">
        <v>742</v>
      </c>
      <c r="F6" s="40" t="s">
        <v>730</v>
      </c>
      <c r="G6" s="40" t="s">
        <v>718</v>
      </c>
      <c r="H6" s="40" t="s">
        <v>712</v>
      </c>
      <c r="I6" s="40" t="s">
        <v>705</v>
      </c>
      <c r="J6" s="40" t="s">
        <v>689</v>
      </c>
      <c r="K6" s="40" t="s">
        <v>682</v>
      </c>
      <c r="L6" s="40" t="s">
        <v>677</v>
      </c>
      <c r="M6" s="40" t="s">
        <v>593</v>
      </c>
      <c r="N6" s="40" t="s">
        <v>281</v>
      </c>
      <c r="O6" s="40" t="s">
        <v>279</v>
      </c>
      <c r="P6" s="40" t="s">
        <v>270</v>
      </c>
      <c r="Q6" s="40" t="s">
        <v>267</v>
      </c>
      <c r="R6" s="40" t="s">
        <v>266</v>
      </c>
      <c r="S6" s="40" t="s">
        <v>263</v>
      </c>
      <c r="T6" s="40" t="s">
        <v>260</v>
      </c>
      <c r="U6" s="40" t="s">
        <v>258</v>
      </c>
      <c r="V6" s="40" t="s">
        <v>255</v>
      </c>
      <c r="W6" s="40" t="s">
        <v>253</v>
      </c>
      <c r="X6" s="40" t="s">
        <v>251</v>
      </c>
      <c r="Y6" s="40" t="s">
        <v>245</v>
      </c>
      <c r="Z6" s="40" t="s">
        <v>236</v>
      </c>
      <c r="AA6" s="40" t="s">
        <v>231</v>
      </c>
      <c r="AB6" s="40" t="s">
        <v>227</v>
      </c>
      <c r="AC6" s="40" t="s">
        <v>220</v>
      </c>
      <c r="AD6" s="40" t="s">
        <v>215</v>
      </c>
      <c r="AE6" s="40" t="s">
        <v>213</v>
      </c>
      <c r="AF6" s="40" t="s">
        <v>212</v>
      </c>
      <c r="AG6" s="40" t="s">
        <v>208</v>
      </c>
      <c r="AH6" s="40" t="s">
        <v>201</v>
      </c>
      <c r="AI6" s="40" t="s">
        <v>197</v>
      </c>
      <c r="AJ6" s="40" t="s">
        <v>192</v>
      </c>
      <c r="AK6" s="40" t="s">
        <v>191</v>
      </c>
      <c r="AL6" s="40" t="s">
        <v>188</v>
      </c>
      <c r="AM6" s="40" t="s">
        <v>186</v>
      </c>
      <c r="AN6" s="40" t="s">
        <v>182</v>
      </c>
      <c r="AO6" s="40" t="s">
        <v>181</v>
      </c>
      <c r="AP6" s="40" t="s">
        <v>178</v>
      </c>
      <c r="AQ6" s="40" t="s">
        <v>177</v>
      </c>
      <c r="AR6" s="40" t="s">
        <v>173</v>
      </c>
      <c r="AS6" s="40" t="s">
        <v>172</v>
      </c>
      <c r="AT6" s="40" t="s">
        <v>167</v>
      </c>
      <c r="AU6" s="40" t="s">
        <v>160</v>
      </c>
      <c r="AV6" s="40" t="s">
        <v>155</v>
      </c>
      <c r="AW6" s="40" t="s">
        <v>139</v>
      </c>
      <c r="AX6" s="40" t="s">
        <v>136</v>
      </c>
      <c r="AY6" s="40" t="s">
        <v>78</v>
      </c>
      <c r="AZ6" s="40" t="s">
        <v>49</v>
      </c>
      <c r="BA6" s="40" t="s">
        <v>50</v>
      </c>
      <c r="BB6" s="40" t="s">
        <v>29</v>
      </c>
      <c r="BC6" s="40" t="s">
        <v>51</v>
      </c>
      <c r="BD6" s="40" t="s">
        <v>52</v>
      </c>
      <c r="BE6" s="40" t="s">
        <v>53</v>
      </c>
      <c r="BF6" s="40" t="s">
        <v>13</v>
      </c>
      <c r="BG6" s="40" t="s">
        <v>74</v>
      </c>
      <c r="BH6" s="40" t="s">
        <v>79</v>
      </c>
      <c r="BI6" s="40" t="s">
        <v>80</v>
      </c>
    </row>
    <row r="7" spans="2:61" ht="21" customHeight="1">
      <c r="B7" s="13" t="s">
        <v>14</v>
      </c>
      <c r="C7" s="46" t="s">
        <v>110</v>
      </c>
      <c r="D7" s="41">
        <v>663176</v>
      </c>
      <c r="E7" s="41">
        <v>783406</v>
      </c>
      <c r="F7" s="41">
        <v>584089</v>
      </c>
      <c r="G7" s="41">
        <v>797923</v>
      </c>
      <c r="H7" s="41">
        <v>742391</v>
      </c>
      <c r="I7" s="41">
        <v>885013</v>
      </c>
      <c r="J7" s="41">
        <v>575875</v>
      </c>
      <c r="K7" s="41">
        <v>870237</v>
      </c>
      <c r="L7" s="41">
        <v>379245</v>
      </c>
      <c r="M7" s="41">
        <v>482824</v>
      </c>
      <c r="N7" s="41">
        <v>361581</v>
      </c>
      <c r="O7" s="41">
        <v>169404</v>
      </c>
      <c r="P7" s="41">
        <v>224494</v>
      </c>
      <c r="Q7" s="41">
        <v>209204</v>
      </c>
      <c r="R7" s="41">
        <v>266552</v>
      </c>
      <c r="S7" s="41">
        <v>70762</v>
      </c>
      <c r="T7" s="41">
        <v>149121</v>
      </c>
      <c r="U7" s="41">
        <v>592793</v>
      </c>
      <c r="V7" s="41">
        <v>297866</v>
      </c>
      <c r="W7" s="41">
        <v>279497</v>
      </c>
      <c r="X7" s="41">
        <v>212505</v>
      </c>
      <c r="Y7" s="41">
        <v>192261</v>
      </c>
      <c r="Z7" s="41">
        <v>186736</v>
      </c>
      <c r="AA7" s="41">
        <v>283898</v>
      </c>
      <c r="AB7" s="41">
        <v>443913</v>
      </c>
      <c r="AC7" s="41">
        <v>448722</v>
      </c>
      <c r="AD7" s="41">
        <v>632772</v>
      </c>
      <c r="AE7" s="41">
        <v>659399</v>
      </c>
      <c r="AF7" s="41">
        <v>628765</v>
      </c>
      <c r="AG7" s="41">
        <v>671692</v>
      </c>
      <c r="AH7" s="41">
        <v>513754</v>
      </c>
      <c r="AI7" s="41">
        <v>855082</v>
      </c>
      <c r="AJ7" s="41">
        <v>801248</v>
      </c>
      <c r="AK7" s="41">
        <v>905787</v>
      </c>
      <c r="AL7" s="41">
        <v>614897</v>
      </c>
      <c r="AM7" s="41">
        <v>549012</v>
      </c>
      <c r="AN7" s="41">
        <v>440799</v>
      </c>
      <c r="AO7" s="41">
        <v>627755</v>
      </c>
      <c r="AP7" s="41">
        <v>394168</v>
      </c>
      <c r="AQ7" s="41">
        <v>502253</v>
      </c>
      <c r="AR7" s="41">
        <v>784665</v>
      </c>
      <c r="AS7" s="41">
        <v>685161</v>
      </c>
      <c r="AT7" s="41">
        <v>892566</v>
      </c>
      <c r="AU7" s="41">
        <v>603227</v>
      </c>
      <c r="AV7" s="41">
        <v>405888</v>
      </c>
      <c r="AW7" s="41">
        <v>638462</v>
      </c>
      <c r="AX7" s="41">
        <v>1049542</v>
      </c>
      <c r="AY7" s="41">
        <v>532581</v>
      </c>
      <c r="AZ7" s="41">
        <v>499577</v>
      </c>
      <c r="BA7" s="41">
        <v>595770</v>
      </c>
      <c r="BB7" s="41">
        <v>469116</v>
      </c>
      <c r="BC7" s="41">
        <v>599529</v>
      </c>
      <c r="BD7" s="41">
        <v>496788</v>
      </c>
      <c r="BE7" s="41">
        <v>364305</v>
      </c>
      <c r="BF7" s="41">
        <v>484634</v>
      </c>
      <c r="BG7" s="41">
        <v>315504</v>
      </c>
      <c r="BH7" s="41">
        <v>114199</v>
      </c>
      <c r="BI7" s="41">
        <v>200183</v>
      </c>
    </row>
    <row r="8" spans="2:61" ht="20.149999999999999" customHeight="1">
      <c r="B8" s="6" t="s">
        <v>175</v>
      </c>
      <c r="C8" s="45" t="s">
        <v>57</v>
      </c>
      <c r="D8" s="28">
        <v>214183</v>
      </c>
      <c r="E8" s="28">
        <v>112026</v>
      </c>
      <c r="F8" s="28">
        <v>162781</v>
      </c>
      <c r="G8" s="28">
        <v>175094</v>
      </c>
      <c r="H8" s="28">
        <v>129424</v>
      </c>
      <c r="I8" s="28">
        <v>183361</v>
      </c>
      <c r="J8" s="28">
        <v>242831</v>
      </c>
      <c r="K8" s="28">
        <v>170946</v>
      </c>
      <c r="L8" s="28">
        <v>280753</v>
      </c>
      <c r="M8" s="28">
        <v>296488</v>
      </c>
      <c r="N8" s="28">
        <v>400747</v>
      </c>
      <c r="O8" s="28">
        <v>116134</v>
      </c>
      <c r="P8" s="28">
        <v>187170</v>
      </c>
      <c r="Q8" s="28">
        <v>168800</v>
      </c>
      <c r="R8" s="28">
        <v>155616</v>
      </c>
      <c r="S8" s="28">
        <v>182322</v>
      </c>
      <c r="T8" s="28">
        <v>198611</v>
      </c>
      <c r="U8" s="28">
        <v>322096</v>
      </c>
      <c r="V8" s="28">
        <v>165733</v>
      </c>
      <c r="W8" s="28">
        <v>287478</v>
      </c>
      <c r="X8" s="28">
        <v>149707</v>
      </c>
      <c r="Y8" s="28">
        <v>175398</v>
      </c>
      <c r="Z8" s="28">
        <v>196104</v>
      </c>
      <c r="AA8" s="28">
        <v>170808</v>
      </c>
      <c r="AB8" s="28">
        <v>149853</v>
      </c>
      <c r="AC8" s="28">
        <v>304444</v>
      </c>
      <c r="AD8" s="28">
        <v>375748</v>
      </c>
      <c r="AE8" s="28">
        <v>277275</v>
      </c>
      <c r="AF8" s="28">
        <v>476439</v>
      </c>
      <c r="AG8" s="28">
        <v>183395</v>
      </c>
      <c r="AH8" s="28">
        <v>154668</v>
      </c>
      <c r="AI8" s="28">
        <v>241007</v>
      </c>
      <c r="AJ8" s="28">
        <v>249971</v>
      </c>
      <c r="AK8" s="28">
        <v>386167</v>
      </c>
      <c r="AL8" s="28" t="s">
        <v>189</v>
      </c>
      <c r="AM8" s="28">
        <v>375344</v>
      </c>
      <c r="AN8" s="28">
        <v>517609</v>
      </c>
      <c r="AO8" s="28">
        <v>432077</v>
      </c>
      <c r="AP8" s="28">
        <v>346963</v>
      </c>
      <c r="AQ8" s="28">
        <v>459819</v>
      </c>
      <c r="AR8" s="28">
        <v>279428</v>
      </c>
      <c r="AS8" s="28">
        <v>119027</v>
      </c>
      <c r="AT8" s="28">
        <v>152425</v>
      </c>
      <c r="AU8" s="28">
        <v>122034</v>
      </c>
      <c r="AV8" s="28">
        <v>102865</v>
      </c>
      <c r="AW8" s="28">
        <v>99923</v>
      </c>
      <c r="AX8" s="28">
        <v>118901</v>
      </c>
      <c r="AY8" s="28">
        <v>141822</v>
      </c>
      <c r="AZ8" s="28">
        <v>142872</v>
      </c>
      <c r="BA8" s="28">
        <v>219991</v>
      </c>
      <c r="BB8" s="28">
        <v>94582</v>
      </c>
      <c r="BC8" s="28">
        <v>426655</v>
      </c>
      <c r="BD8" s="28">
        <v>146225</v>
      </c>
      <c r="BE8" s="28">
        <v>300006</v>
      </c>
      <c r="BF8" s="28">
        <v>106776</v>
      </c>
      <c r="BG8" s="28">
        <v>107221</v>
      </c>
      <c r="BH8" s="28">
        <v>126008</v>
      </c>
      <c r="BI8" s="28">
        <v>154280</v>
      </c>
    </row>
    <row r="9" spans="2:61">
      <c r="B9" s="6" t="s">
        <v>228</v>
      </c>
      <c r="C9" s="45" t="s">
        <v>111</v>
      </c>
      <c r="D9" s="31">
        <v>187960</v>
      </c>
      <c r="E9" s="31">
        <v>445161</v>
      </c>
      <c r="F9" s="31">
        <v>169494</v>
      </c>
      <c r="G9" s="31">
        <v>205833</v>
      </c>
      <c r="H9" s="31">
        <v>221983</v>
      </c>
      <c r="I9" s="31">
        <v>239717</v>
      </c>
      <c r="J9" s="31">
        <v>263259</v>
      </c>
      <c r="K9" s="31">
        <v>343615</v>
      </c>
      <c r="L9" s="31">
        <v>298961</v>
      </c>
      <c r="M9" s="31">
        <v>220987</v>
      </c>
      <c r="N9" s="31">
        <v>155705</v>
      </c>
      <c r="O9" s="31">
        <v>127069</v>
      </c>
      <c r="P9" s="31">
        <v>144854</v>
      </c>
      <c r="Q9" s="31">
        <v>148092</v>
      </c>
      <c r="R9" s="31">
        <v>113134</v>
      </c>
      <c r="S9" s="31">
        <v>133539</v>
      </c>
      <c r="T9" s="31">
        <v>145422</v>
      </c>
      <c r="U9" s="31">
        <v>163265</v>
      </c>
      <c r="V9" s="31">
        <v>140344</v>
      </c>
      <c r="W9" s="31">
        <v>88728</v>
      </c>
      <c r="X9" s="31">
        <v>158963</v>
      </c>
      <c r="Y9" s="31">
        <v>125606</v>
      </c>
      <c r="Z9" s="31">
        <v>87761</v>
      </c>
      <c r="AA9" s="31">
        <v>99565</v>
      </c>
      <c r="AB9" s="31">
        <v>130634</v>
      </c>
      <c r="AC9" s="31">
        <v>0</v>
      </c>
      <c r="AD9" s="31">
        <v>0</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row>
    <row r="10" spans="2:61" ht="16.5" customHeight="1">
      <c r="B10" s="6" t="s">
        <v>15</v>
      </c>
      <c r="C10" s="45" t="s">
        <v>229</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38249</v>
      </c>
      <c r="AD10" s="31">
        <v>19641</v>
      </c>
      <c r="AE10" s="31">
        <v>59470</v>
      </c>
      <c r="AF10" s="31">
        <v>85941</v>
      </c>
      <c r="AG10" s="31">
        <v>83429</v>
      </c>
      <c r="AH10" s="31">
        <v>59524</v>
      </c>
      <c r="AI10" s="31">
        <v>63134</v>
      </c>
      <c r="AJ10" s="31">
        <v>143887</v>
      </c>
      <c r="AK10" s="31">
        <v>40882</v>
      </c>
      <c r="AL10" s="31">
        <v>107182</v>
      </c>
      <c r="AM10" s="31">
        <v>123359</v>
      </c>
      <c r="AN10" s="31">
        <v>28902</v>
      </c>
      <c r="AO10" s="31">
        <v>55841</v>
      </c>
      <c r="AP10" s="31">
        <v>10096</v>
      </c>
      <c r="AQ10" s="31">
        <v>156239</v>
      </c>
      <c r="AR10" s="31">
        <v>42262</v>
      </c>
      <c r="AS10" s="31">
        <v>25058</v>
      </c>
      <c r="AT10" s="31">
        <v>7532</v>
      </c>
      <c r="AU10" s="31">
        <v>224875</v>
      </c>
      <c r="AV10" s="31">
        <v>7905</v>
      </c>
      <c r="AW10" s="31">
        <v>10605</v>
      </c>
      <c r="AX10" s="31">
        <v>25811</v>
      </c>
      <c r="AY10" s="31">
        <v>50822</v>
      </c>
      <c r="AZ10" s="31">
        <v>82953</v>
      </c>
      <c r="BA10" s="31">
        <v>39450</v>
      </c>
      <c r="BB10" s="31">
        <v>6592</v>
      </c>
      <c r="BC10" s="31">
        <v>35579</v>
      </c>
      <c r="BD10" s="31">
        <v>36768</v>
      </c>
      <c r="BE10" s="31">
        <v>46946</v>
      </c>
      <c r="BF10" s="31">
        <v>61022</v>
      </c>
      <c r="BG10" s="31">
        <v>42575</v>
      </c>
      <c r="BH10" s="31">
        <v>78263</v>
      </c>
      <c r="BI10" s="31">
        <v>1497</v>
      </c>
    </row>
    <row r="11" spans="2:61">
      <c r="B11" s="6" t="s">
        <v>16</v>
      </c>
      <c r="C11" s="45" t="s">
        <v>112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127984</v>
      </c>
      <c r="AD11" s="31">
        <v>178424</v>
      </c>
      <c r="AE11" s="31">
        <v>194075</v>
      </c>
      <c r="AF11" s="31">
        <v>175503</v>
      </c>
      <c r="AG11" s="31">
        <v>152867</v>
      </c>
      <c r="AH11" s="31">
        <v>126915</v>
      </c>
      <c r="AI11" s="31">
        <v>167507</v>
      </c>
      <c r="AJ11" s="31">
        <v>180119</v>
      </c>
      <c r="AK11" s="31">
        <v>222351</v>
      </c>
      <c r="AL11" s="31">
        <v>206949</v>
      </c>
      <c r="AM11" s="31">
        <v>229285</v>
      </c>
      <c r="AN11" s="31">
        <v>180838</v>
      </c>
      <c r="AO11" s="31">
        <v>227996</v>
      </c>
      <c r="AP11" s="31">
        <v>214877</v>
      </c>
      <c r="AQ11" s="31">
        <v>210543</v>
      </c>
      <c r="AR11" s="31">
        <v>173900</v>
      </c>
      <c r="AS11" s="31">
        <v>114519</v>
      </c>
      <c r="AT11" s="31">
        <v>129590</v>
      </c>
      <c r="AU11" s="31">
        <v>118711</v>
      </c>
      <c r="AV11" s="31">
        <v>113546</v>
      </c>
      <c r="AW11" s="31">
        <v>99132</v>
      </c>
      <c r="AX11" s="31">
        <v>88093</v>
      </c>
      <c r="AY11" s="31">
        <v>54686</v>
      </c>
      <c r="AZ11" s="31">
        <v>51076</v>
      </c>
      <c r="BA11" s="31">
        <v>42107</v>
      </c>
      <c r="BB11" s="31">
        <v>56646</v>
      </c>
      <c r="BC11" s="31">
        <v>104206</v>
      </c>
      <c r="BD11" s="31">
        <v>11301</v>
      </c>
      <c r="BE11" s="31">
        <v>16793</v>
      </c>
      <c r="BF11" s="31">
        <v>4059</v>
      </c>
      <c r="BG11" s="31">
        <v>19857</v>
      </c>
      <c r="BH11" s="31">
        <v>7682</v>
      </c>
      <c r="BI11" s="31">
        <v>8577</v>
      </c>
    </row>
    <row r="12" spans="2:61">
      <c r="B12" s="6" t="s">
        <v>81</v>
      </c>
      <c r="C12" s="45" t="s">
        <v>88</v>
      </c>
      <c r="D12" s="31">
        <v>9340</v>
      </c>
      <c r="E12" s="31">
        <v>8981</v>
      </c>
      <c r="F12" s="31">
        <v>15556</v>
      </c>
      <c r="G12" s="31">
        <v>12230</v>
      </c>
      <c r="H12" s="31">
        <v>17890</v>
      </c>
      <c r="I12" s="31">
        <v>19538</v>
      </c>
      <c r="J12" s="31">
        <v>30562</v>
      </c>
      <c r="K12" s="31">
        <v>33855</v>
      </c>
      <c r="L12" s="31">
        <v>31113</v>
      </c>
      <c r="M12" s="31">
        <v>19337</v>
      </c>
      <c r="N12" s="31">
        <v>9121</v>
      </c>
      <c r="O12" s="31">
        <v>0</v>
      </c>
      <c r="P12" s="31">
        <v>0</v>
      </c>
      <c r="Q12" s="31">
        <v>0</v>
      </c>
      <c r="R12" s="31">
        <v>0</v>
      </c>
      <c r="S12" s="31">
        <v>0</v>
      </c>
      <c r="T12" s="31">
        <v>0</v>
      </c>
      <c r="U12" s="31">
        <v>0</v>
      </c>
      <c r="V12" s="31">
        <v>0</v>
      </c>
      <c r="W12" s="31">
        <v>0</v>
      </c>
      <c r="X12" s="31">
        <v>0</v>
      </c>
      <c r="Y12" s="31">
        <v>0</v>
      </c>
      <c r="Z12" s="31">
        <v>0</v>
      </c>
      <c r="AA12" s="31">
        <v>4306</v>
      </c>
      <c r="AB12" s="31">
        <v>261</v>
      </c>
      <c r="AC12" s="31">
        <v>92</v>
      </c>
      <c r="AD12" s="31">
        <v>4722</v>
      </c>
      <c r="AE12" s="31">
        <v>5430</v>
      </c>
      <c r="AF12" s="31">
        <v>177</v>
      </c>
      <c r="AG12" s="31">
        <v>1306</v>
      </c>
      <c r="AH12" s="31">
        <v>4840</v>
      </c>
      <c r="AI12" s="31">
        <v>0</v>
      </c>
      <c r="AJ12" s="31">
        <v>0</v>
      </c>
      <c r="AK12" s="31">
        <v>11559</v>
      </c>
      <c r="AL12" s="31">
        <v>11557</v>
      </c>
      <c r="AM12" s="31">
        <v>11163</v>
      </c>
      <c r="AN12" s="31">
        <v>10980</v>
      </c>
      <c r="AO12" s="31">
        <v>21305</v>
      </c>
      <c r="AP12" s="31">
        <v>21823</v>
      </c>
      <c r="AQ12" s="31">
        <v>20453</v>
      </c>
      <c r="AR12" s="31">
        <v>19587</v>
      </c>
      <c r="AS12" s="31">
        <v>28494</v>
      </c>
      <c r="AT12" s="31">
        <v>27146</v>
      </c>
      <c r="AU12" s="31">
        <v>25539</v>
      </c>
      <c r="AV12" s="31">
        <v>24804</v>
      </c>
      <c r="AW12" s="31">
        <v>35632</v>
      </c>
      <c r="AX12" s="31">
        <v>36317</v>
      </c>
      <c r="AY12" s="31">
        <v>32146</v>
      </c>
      <c r="AZ12" s="31">
        <v>26459</v>
      </c>
      <c r="BA12" s="31"/>
      <c r="BB12" s="31" t="s">
        <v>31</v>
      </c>
      <c r="BC12" s="31"/>
      <c r="BD12" s="31"/>
      <c r="BE12" s="31"/>
      <c r="BF12" s="31"/>
      <c r="BG12" s="31"/>
      <c r="BH12" s="31"/>
      <c r="BI12" s="31"/>
    </row>
    <row r="13" spans="2:61">
      <c r="B13" s="6" t="s">
        <v>237</v>
      </c>
      <c r="C13" s="45" t="s">
        <v>113</v>
      </c>
      <c r="D13" s="31">
        <v>10791443</v>
      </c>
      <c r="E13" s="31">
        <v>10892749</v>
      </c>
      <c r="F13" s="31">
        <v>10767436</v>
      </c>
      <c r="G13" s="31">
        <v>9480313</v>
      </c>
      <c r="H13" s="31">
        <v>10441888</v>
      </c>
      <c r="I13" s="31">
        <v>10572303</v>
      </c>
      <c r="J13" s="31">
        <v>11125827</v>
      </c>
      <c r="K13" s="31">
        <v>11840264</v>
      </c>
      <c r="L13" s="31">
        <v>11713954</v>
      </c>
      <c r="M13" s="31">
        <v>11937325</v>
      </c>
      <c r="N13" s="28">
        <v>11855647</v>
      </c>
      <c r="O13" s="28">
        <v>11539233</v>
      </c>
      <c r="P13" s="28">
        <v>11411231</v>
      </c>
      <c r="Q13" s="28">
        <v>11769570</v>
      </c>
      <c r="R13" s="28">
        <v>11887297</v>
      </c>
      <c r="S13" s="28">
        <v>12033139</v>
      </c>
      <c r="T13" s="28">
        <v>12105596</v>
      </c>
      <c r="U13" s="28">
        <v>12029036</v>
      </c>
      <c r="V13" s="28">
        <v>12003794</v>
      </c>
      <c r="W13" s="28">
        <v>11702489</v>
      </c>
      <c r="X13" s="28">
        <v>11649346</v>
      </c>
      <c r="Y13" s="28">
        <v>11777561</v>
      </c>
      <c r="Z13" s="28">
        <v>11809527</v>
      </c>
      <c r="AA13" s="28">
        <v>11861006</v>
      </c>
      <c r="AB13" s="28">
        <v>11894958</v>
      </c>
      <c r="AC13" s="28">
        <v>12026384</v>
      </c>
      <c r="AD13" s="28">
        <v>12343773</v>
      </c>
      <c r="AE13" s="28">
        <v>12721947</v>
      </c>
      <c r="AF13" s="28">
        <v>13014398</v>
      </c>
      <c r="AG13" s="28">
        <v>13556904</v>
      </c>
      <c r="AH13" s="28">
        <v>13965259</v>
      </c>
      <c r="AI13" s="28">
        <v>14069179</v>
      </c>
      <c r="AJ13" s="28">
        <v>14287684</v>
      </c>
      <c r="AK13" s="28">
        <v>14273647</v>
      </c>
      <c r="AL13" s="28">
        <v>14343558</v>
      </c>
      <c r="AM13" s="28">
        <v>13600521</v>
      </c>
      <c r="AN13" s="28">
        <v>13206963</v>
      </c>
      <c r="AO13" s="28">
        <v>12629838</v>
      </c>
      <c r="AP13" s="28">
        <v>12489421</v>
      </c>
      <c r="AQ13" s="28">
        <v>12280799</v>
      </c>
      <c r="AR13" s="28">
        <v>11988819</v>
      </c>
      <c r="AS13" s="28">
        <v>12107653</v>
      </c>
      <c r="AT13" s="28">
        <v>12054541</v>
      </c>
      <c r="AU13" s="28">
        <v>11719651</v>
      </c>
      <c r="AV13" s="28" t="s">
        <v>157</v>
      </c>
      <c r="AW13" s="28" t="s">
        <v>153</v>
      </c>
      <c r="AX13" s="28">
        <v>11122492</v>
      </c>
      <c r="AY13" s="28">
        <v>11028032</v>
      </c>
      <c r="AZ13" s="28">
        <v>11146743</v>
      </c>
      <c r="BA13" s="28">
        <v>11079794</v>
      </c>
      <c r="BB13" s="28">
        <v>11352492</v>
      </c>
      <c r="BC13" s="28">
        <v>11497635</v>
      </c>
      <c r="BD13" s="28">
        <v>11162399</v>
      </c>
      <c r="BE13" s="28">
        <v>10832781</v>
      </c>
      <c r="BF13" s="28">
        <v>10956947</v>
      </c>
      <c r="BG13" s="28">
        <v>10214422</v>
      </c>
      <c r="BH13" s="28">
        <v>9817027</v>
      </c>
      <c r="BI13" s="28">
        <v>9250935</v>
      </c>
    </row>
    <row r="14" spans="2:61">
      <c r="B14" s="6" t="s">
        <v>218</v>
      </c>
      <c r="C14" s="47" t="s">
        <v>223</v>
      </c>
      <c r="D14" s="31">
        <v>10791371</v>
      </c>
      <c r="E14" s="31">
        <v>10892650</v>
      </c>
      <c r="F14" s="31">
        <v>10767297</v>
      </c>
      <c r="G14" s="31">
        <v>10557742</v>
      </c>
      <c r="H14" s="31">
        <v>10441673</v>
      </c>
      <c r="I14" s="31">
        <v>10572032</v>
      </c>
      <c r="J14" s="31">
        <v>11122777</v>
      </c>
      <c r="K14" s="31">
        <v>11834455</v>
      </c>
      <c r="L14" s="31">
        <v>11705420</v>
      </c>
      <c r="M14" s="31">
        <v>11926011</v>
      </c>
      <c r="N14" s="31">
        <v>11841536</v>
      </c>
      <c r="O14" s="31">
        <v>11522195</v>
      </c>
      <c r="P14" s="31">
        <v>11391392</v>
      </c>
      <c r="Q14" s="31">
        <v>11746882</v>
      </c>
      <c r="R14" s="31">
        <v>11861783</v>
      </c>
      <c r="S14" s="31">
        <v>12003706</v>
      </c>
      <c r="T14" s="31">
        <v>12073285</v>
      </c>
      <c r="U14" s="31">
        <v>11993631</v>
      </c>
      <c r="V14" s="31">
        <v>11965509</v>
      </c>
      <c r="W14" s="31">
        <v>11616403</v>
      </c>
      <c r="X14" s="31">
        <v>11559575</v>
      </c>
      <c r="Y14" s="31">
        <v>11676385</v>
      </c>
      <c r="Z14" s="31">
        <v>11704874</v>
      </c>
      <c r="AA14" s="31">
        <v>11745459</v>
      </c>
      <c r="AB14" s="31">
        <v>11776501</v>
      </c>
      <c r="AC14" s="31">
        <v>11910826</v>
      </c>
      <c r="AD14" s="31">
        <v>0</v>
      </c>
      <c r="AE14" s="31">
        <v>0</v>
      </c>
      <c r="AF14" s="31">
        <v>0</v>
      </c>
      <c r="AG14" s="31">
        <v>0</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c r="BH14" s="31">
        <v>0</v>
      </c>
      <c r="BI14" s="31">
        <v>0</v>
      </c>
    </row>
    <row r="15" spans="2:61" ht="21">
      <c r="B15" s="6" t="s">
        <v>219</v>
      </c>
      <c r="C15" s="47" t="s">
        <v>224</v>
      </c>
      <c r="D15" s="28">
        <v>72</v>
      </c>
      <c r="E15" s="28">
        <v>99</v>
      </c>
      <c r="F15" s="28">
        <v>139</v>
      </c>
      <c r="G15" s="28">
        <v>174</v>
      </c>
      <c r="H15" s="28">
        <v>215</v>
      </c>
      <c r="I15" s="28">
        <v>271</v>
      </c>
      <c r="J15" s="28">
        <v>3050</v>
      </c>
      <c r="K15" s="28">
        <v>5809</v>
      </c>
      <c r="L15" s="28">
        <v>8534</v>
      </c>
      <c r="M15" s="28">
        <v>11314</v>
      </c>
      <c r="N15" s="31">
        <v>14111</v>
      </c>
      <c r="O15" s="31">
        <v>17038</v>
      </c>
      <c r="P15" s="31">
        <v>19839</v>
      </c>
      <c r="Q15" s="31">
        <v>22688</v>
      </c>
      <c r="R15" s="31">
        <v>25514</v>
      </c>
      <c r="S15" s="31">
        <v>29433</v>
      </c>
      <c r="T15" s="31">
        <v>32311</v>
      </c>
      <c r="U15" s="31">
        <v>35405</v>
      </c>
      <c r="V15" s="31">
        <v>38285</v>
      </c>
      <c r="W15" s="31">
        <v>86086</v>
      </c>
      <c r="X15" s="31">
        <v>89771</v>
      </c>
      <c r="Y15" s="31">
        <v>101176</v>
      </c>
      <c r="Z15" s="31">
        <v>104653</v>
      </c>
      <c r="AA15" s="31">
        <v>115547</v>
      </c>
      <c r="AB15" s="31">
        <v>118457</v>
      </c>
      <c r="AC15" s="31">
        <v>115558</v>
      </c>
      <c r="AD15" s="31">
        <v>0</v>
      </c>
      <c r="AE15" s="31">
        <v>0</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row>
    <row r="16" spans="2:61" ht="15.9" customHeight="1">
      <c r="B16" s="6" t="s">
        <v>271</v>
      </c>
      <c r="C16" s="45" t="s">
        <v>89</v>
      </c>
      <c r="D16" s="28">
        <v>8448481</v>
      </c>
      <c r="E16" s="28">
        <v>7971732</v>
      </c>
      <c r="F16" s="28">
        <v>9484770</v>
      </c>
      <c r="G16" s="28">
        <v>10557568</v>
      </c>
      <c r="H16" s="28">
        <v>9956677</v>
      </c>
      <c r="I16" s="28">
        <v>9578679</v>
      </c>
      <c r="J16" s="28">
        <v>9008118</v>
      </c>
      <c r="K16" s="28">
        <v>8237346</v>
      </c>
      <c r="L16" s="28">
        <v>10141689</v>
      </c>
      <c r="M16" s="28">
        <v>6662603</v>
      </c>
      <c r="N16" s="28">
        <v>7108931</v>
      </c>
      <c r="O16" s="28">
        <v>6887656</v>
      </c>
      <c r="P16" s="28">
        <v>7031975</v>
      </c>
      <c r="Q16" s="28">
        <v>6864235</v>
      </c>
      <c r="R16" s="28">
        <v>7371414</v>
      </c>
      <c r="S16" s="28">
        <v>7412928</v>
      </c>
      <c r="T16" s="28">
        <v>6468064</v>
      </c>
      <c r="U16" s="28">
        <v>5759841</v>
      </c>
      <c r="V16" s="28">
        <v>5302078</v>
      </c>
      <c r="W16" s="28">
        <v>5515126</v>
      </c>
      <c r="X16" s="28">
        <v>5760744</v>
      </c>
      <c r="Y16" s="28">
        <v>5632299</v>
      </c>
      <c r="Z16" s="28">
        <v>5476293</v>
      </c>
      <c r="AA16" s="28">
        <v>5517144</v>
      </c>
      <c r="AB16" s="28">
        <v>6415094</v>
      </c>
      <c r="AC16" s="28">
        <v>5984138</v>
      </c>
      <c r="AD16" s="28">
        <v>5539720</v>
      </c>
      <c r="AE16" s="28">
        <v>5116627</v>
      </c>
      <c r="AF16" s="28">
        <v>5093252</v>
      </c>
      <c r="AG16" s="28">
        <v>5232538</v>
      </c>
      <c r="AH16" s="28">
        <v>5419369</v>
      </c>
      <c r="AI16" s="28">
        <v>5065486</v>
      </c>
      <c r="AJ16" s="28">
        <v>5054491</v>
      </c>
      <c r="AK16" s="28">
        <v>5749902</v>
      </c>
      <c r="AL16" s="28">
        <v>5000538</v>
      </c>
      <c r="AM16" s="28">
        <v>4407737</v>
      </c>
      <c r="AN16" s="28">
        <v>4993558</v>
      </c>
      <c r="AO16" s="28">
        <v>5106994</v>
      </c>
      <c r="AP16" s="28">
        <v>5698555</v>
      </c>
      <c r="AQ16" s="28">
        <v>4850622</v>
      </c>
      <c r="AR16" s="28">
        <v>5698995</v>
      </c>
      <c r="AS16" s="28">
        <v>5735067</v>
      </c>
      <c r="AT16" s="28">
        <v>4692862</v>
      </c>
      <c r="AU16" s="28">
        <v>4681220</v>
      </c>
      <c r="AV16" s="28" t="s">
        <v>158</v>
      </c>
      <c r="AW16" s="28" t="s">
        <v>154</v>
      </c>
      <c r="AX16" s="28">
        <v>3937399</v>
      </c>
      <c r="AY16" s="28">
        <v>4127090</v>
      </c>
      <c r="AZ16" s="28">
        <v>3649975</v>
      </c>
      <c r="BA16" s="28">
        <v>3185865</v>
      </c>
      <c r="BB16" s="28" t="s">
        <v>138</v>
      </c>
      <c r="BC16" s="28">
        <v>2570903</v>
      </c>
      <c r="BD16" s="28">
        <v>2496474</v>
      </c>
      <c r="BE16" s="28">
        <v>3534883</v>
      </c>
      <c r="BF16" s="28">
        <v>3192667</v>
      </c>
      <c r="BG16" s="28">
        <v>2793801</v>
      </c>
      <c r="BH16" s="28">
        <v>2428806</v>
      </c>
      <c r="BI16" s="28">
        <v>3196310</v>
      </c>
    </row>
    <row r="17" spans="2:61">
      <c r="B17" s="6" t="s">
        <v>17</v>
      </c>
      <c r="C17" s="45" t="s">
        <v>58</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22830</v>
      </c>
      <c r="AR17" s="31">
        <v>0</v>
      </c>
      <c r="AS17" s="31">
        <v>0</v>
      </c>
      <c r="AT17" s="31">
        <v>0</v>
      </c>
      <c r="AU17" s="31">
        <v>0</v>
      </c>
      <c r="AV17" s="31">
        <v>0</v>
      </c>
      <c r="AW17" s="31">
        <v>52298</v>
      </c>
      <c r="AX17" s="31">
        <v>0</v>
      </c>
      <c r="AY17" s="31">
        <v>0</v>
      </c>
      <c r="AZ17" s="31">
        <v>0</v>
      </c>
      <c r="BA17" s="31">
        <v>118759</v>
      </c>
      <c r="BB17" s="31">
        <v>0</v>
      </c>
      <c r="BC17" s="31">
        <v>740635</v>
      </c>
      <c r="BD17" s="31">
        <v>393564</v>
      </c>
      <c r="BE17" s="31">
        <v>0</v>
      </c>
      <c r="BF17" s="31">
        <v>0</v>
      </c>
      <c r="BG17" s="31">
        <v>512720</v>
      </c>
      <c r="BH17" s="31">
        <v>216209</v>
      </c>
      <c r="BI17" s="31">
        <v>132010</v>
      </c>
    </row>
    <row r="18" spans="2:61">
      <c r="B18" s="6" t="s">
        <v>30</v>
      </c>
      <c r="C18" s="45" t="s">
        <v>59</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v>50</v>
      </c>
      <c r="AN18" s="31">
        <v>50</v>
      </c>
      <c r="AO18" s="31">
        <v>50</v>
      </c>
      <c r="AP18" s="31">
        <v>0</v>
      </c>
      <c r="AQ18" s="31">
        <v>168513</v>
      </c>
      <c r="AR18" s="31">
        <v>0</v>
      </c>
      <c r="AS18" s="31">
        <v>0</v>
      </c>
      <c r="AT18" s="31">
        <v>171251</v>
      </c>
      <c r="AU18" s="31">
        <v>0</v>
      </c>
      <c r="AV18" s="31">
        <v>0</v>
      </c>
      <c r="AW18" s="31">
        <v>0</v>
      </c>
      <c r="AX18" s="31">
        <v>0</v>
      </c>
      <c r="AY18" s="31">
        <v>0</v>
      </c>
      <c r="AZ18" s="31">
        <v>0</v>
      </c>
      <c r="BA18" s="31">
        <v>0</v>
      </c>
      <c r="BB18" s="31">
        <v>0</v>
      </c>
      <c r="BC18" s="31">
        <v>22830</v>
      </c>
      <c r="BD18" s="31">
        <v>22830</v>
      </c>
      <c r="BE18" s="31">
        <v>22830</v>
      </c>
      <c r="BF18" s="31">
        <v>22830</v>
      </c>
      <c r="BG18" s="31">
        <v>0</v>
      </c>
      <c r="BH18" s="31">
        <v>0</v>
      </c>
      <c r="BI18" s="31">
        <v>0</v>
      </c>
    </row>
    <row r="19" spans="2:61" ht="21" customHeight="1">
      <c r="B19" s="6" t="s">
        <v>54</v>
      </c>
      <c r="C19" s="45" t="s">
        <v>115</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0</v>
      </c>
      <c r="AP19" s="31">
        <v>0</v>
      </c>
      <c r="AQ19" s="31">
        <v>133657</v>
      </c>
      <c r="AR19" s="31">
        <v>22830</v>
      </c>
      <c r="AS19" s="31">
        <v>22830</v>
      </c>
      <c r="AT19" s="31">
        <v>116741</v>
      </c>
      <c r="AU19" s="31">
        <v>22830</v>
      </c>
      <c r="AV19" s="31">
        <v>22830</v>
      </c>
      <c r="AW19" s="31">
        <v>22830</v>
      </c>
      <c r="AX19" s="31">
        <v>22830</v>
      </c>
      <c r="AY19" s="31">
        <v>22830</v>
      </c>
      <c r="AZ19" s="31">
        <v>22830</v>
      </c>
      <c r="BA19" s="31">
        <v>22830</v>
      </c>
      <c r="BB19" s="31">
        <v>22830</v>
      </c>
      <c r="BC19" s="31">
        <v>0</v>
      </c>
      <c r="BD19" s="31">
        <v>0</v>
      </c>
      <c r="BE19" s="31">
        <v>0</v>
      </c>
      <c r="BF19" s="31">
        <v>0</v>
      </c>
      <c r="BG19" s="31">
        <v>0</v>
      </c>
      <c r="BH19" s="31">
        <v>0</v>
      </c>
      <c r="BI19" s="31">
        <v>0</v>
      </c>
    </row>
    <row r="20" spans="2:61">
      <c r="B20" s="6" t="s">
        <v>18</v>
      </c>
      <c r="C20" s="45" t="s">
        <v>60</v>
      </c>
      <c r="D20" s="28">
        <v>106818</v>
      </c>
      <c r="E20" s="28">
        <v>127304</v>
      </c>
      <c r="F20" s="28">
        <v>131833</v>
      </c>
      <c r="G20" s="28">
        <v>127643</v>
      </c>
      <c r="H20" s="28">
        <v>130067</v>
      </c>
      <c r="I20" s="28">
        <v>131604</v>
      </c>
      <c r="J20" s="28">
        <v>132983</v>
      </c>
      <c r="K20" s="28">
        <v>116539</v>
      </c>
      <c r="L20" s="28">
        <v>116272</v>
      </c>
      <c r="M20" s="28">
        <v>110864</v>
      </c>
      <c r="N20" s="28">
        <v>112861</v>
      </c>
      <c r="O20" s="28">
        <v>107567</v>
      </c>
      <c r="P20" s="28">
        <v>106161</v>
      </c>
      <c r="Q20" s="28">
        <v>108735</v>
      </c>
      <c r="R20" s="28">
        <v>110902</v>
      </c>
      <c r="S20" s="28">
        <v>109908</v>
      </c>
      <c r="T20" s="28">
        <v>110694</v>
      </c>
      <c r="U20" s="28">
        <v>113370</v>
      </c>
      <c r="V20" s="28">
        <v>117062</v>
      </c>
      <c r="W20" s="28">
        <v>110354</v>
      </c>
      <c r="X20" s="28">
        <v>113507</v>
      </c>
      <c r="Y20" s="28">
        <v>117160</v>
      </c>
      <c r="Z20" s="28">
        <v>120050</v>
      </c>
      <c r="AA20" s="28">
        <v>120326</v>
      </c>
      <c r="AB20" s="28">
        <v>120715</v>
      </c>
      <c r="AC20" s="28">
        <v>117286</v>
      </c>
      <c r="AD20" s="28">
        <v>121328</v>
      </c>
      <c r="AE20" s="28">
        <v>118549</v>
      </c>
      <c r="AF20" s="28">
        <v>122882</v>
      </c>
      <c r="AG20" s="28">
        <v>126335</v>
      </c>
      <c r="AH20" s="28">
        <v>131310</v>
      </c>
      <c r="AI20" s="28">
        <v>132023</v>
      </c>
      <c r="AJ20" s="28">
        <v>136545</v>
      </c>
      <c r="AK20" s="28">
        <v>140744</v>
      </c>
      <c r="AL20" s="28">
        <v>147610</v>
      </c>
      <c r="AM20" s="28">
        <v>148794</v>
      </c>
      <c r="AN20" s="28">
        <v>152879</v>
      </c>
      <c r="AO20" s="28">
        <v>158377</v>
      </c>
      <c r="AP20" s="28">
        <v>164898</v>
      </c>
      <c r="AQ20" s="28">
        <v>20859</v>
      </c>
      <c r="AR20" s="28">
        <v>169909</v>
      </c>
      <c r="AS20" s="28">
        <v>169285</v>
      </c>
      <c r="AT20" s="28">
        <v>37480</v>
      </c>
      <c r="AU20" s="28">
        <v>168797</v>
      </c>
      <c r="AV20" s="28">
        <v>168055</v>
      </c>
      <c r="AW20" s="28">
        <v>167270</v>
      </c>
      <c r="AX20" s="28">
        <v>169649</v>
      </c>
      <c r="AY20" s="28">
        <v>160136</v>
      </c>
      <c r="AZ20" s="28">
        <v>126609</v>
      </c>
      <c r="BA20" s="28">
        <v>122585</v>
      </c>
      <c r="BB20" s="28">
        <v>119870</v>
      </c>
      <c r="BC20" s="28">
        <v>113294</v>
      </c>
      <c r="BD20" s="28">
        <v>104456</v>
      </c>
      <c r="BE20" s="28">
        <v>100499</v>
      </c>
      <c r="BF20" s="28">
        <v>95188</v>
      </c>
      <c r="BG20" s="28">
        <v>86864</v>
      </c>
      <c r="BH20" s="28">
        <v>77513</v>
      </c>
      <c r="BI20" s="28">
        <v>72937</v>
      </c>
    </row>
    <row r="21" spans="2:61">
      <c r="B21" s="6" t="s">
        <v>19</v>
      </c>
      <c r="C21" s="45" t="s">
        <v>114</v>
      </c>
      <c r="D21" s="28">
        <v>87291</v>
      </c>
      <c r="E21" s="28">
        <v>88423</v>
      </c>
      <c r="F21" s="28">
        <v>92327</v>
      </c>
      <c r="G21" s="28">
        <v>88047</v>
      </c>
      <c r="H21" s="28">
        <v>88868</v>
      </c>
      <c r="I21" s="28">
        <v>91717</v>
      </c>
      <c r="J21" s="28">
        <v>91670</v>
      </c>
      <c r="K21" s="28">
        <v>89048</v>
      </c>
      <c r="L21" s="28">
        <v>89489</v>
      </c>
      <c r="M21" s="28">
        <v>83832</v>
      </c>
      <c r="N21" s="28">
        <v>84082</v>
      </c>
      <c r="O21" s="28">
        <v>79957</v>
      </c>
      <c r="P21" s="28">
        <v>81630</v>
      </c>
      <c r="Q21" s="28">
        <v>82554</v>
      </c>
      <c r="R21" s="28">
        <v>84651</v>
      </c>
      <c r="S21" s="28">
        <v>79600</v>
      </c>
      <c r="T21" s="28">
        <v>80326</v>
      </c>
      <c r="U21" s="28">
        <v>78025</v>
      </c>
      <c r="V21" s="28">
        <v>77743</v>
      </c>
      <c r="W21" s="28">
        <v>67995</v>
      </c>
      <c r="X21" s="28">
        <v>66593</v>
      </c>
      <c r="Y21" s="28">
        <v>68298</v>
      </c>
      <c r="Z21" s="28">
        <v>68396</v>
      </c>
      <c r="AA21" s="28">
        <v>69856</v>
      </c>
      <c r="AB21" s="28">
        <v>67788</v>
      </c>
      <c r="AC21" s="28">
        <v>70568</v>
      </c>
      <c r="AD21" s="28">
        <v>72720</v>
      </c>
      <c r="AE21" s="28">
        <v>69982</v>
      </c>
      <c r="AF21" s="28">
        <v>69727</v>
      </c>
      <c r="AG21" s="28">
        <v>72142</v>
      </c>
      <c r="AH21" s="28">
        <v>81723</v>
      </c>
      <c r="AI21" s="28">
        <v>84726</v>
      </c>
      <c r="AJ21" s="28">
        <v>87722</v>
      </c>
      <c r="AK21" s="28">
        <v>90323</v>
      </c>
      <c r="AL21" s="28">
        <v>89411</v>
      </c>
      <c r="AM21" s="28">
        <v>96258</v>
      </c>
      <c r="AN21" s="28">
        <v>96105</v>
      </c>
      <c r="AO21" s="28">
        <v>126852</v>
      </c>
      <c r="AP21" s="28">
        <v>132023</v>
      </c>
      <c r="AQ21" s="28"/>
      <c r="AR21" s="28">
        <v>132201</v>
      </c>
      <c r="AS21" s="28">
        <v>114396</v>
      </c>
      <c r="AT21" s="28">
        <v>6363</v>
      </c>
      <c r="AU21" s="28">
        <v>111544</v>
      </c>
      <c r="AV21" s="28">
        <v>112156</v>
      </c>
      <c r="AW21" s="28">
        <v>117370</v>
      </c>
      <c r="AX21" s="28">
        <v>116698</v>
      </c>
      <c r="AY21" s="28">
        <v>117596</v>
      </c>
      <c r="AZ21" s="28">
        <v>121639</v>
      </c>
      <c r="BA21" s="28">
        <v>124179</v>
      </c>
      <c r="BB21" s="28">
        <v>128610</v>
      </c>
      <c r="BC21" s="28">
        <v>124068</v>
      </c>
      <c r="BD21" s="28">
        <v>126697</v>
      </c>
      <c r="BE21" s="28">
        <v>128126</v>
      </c>
      <c r="BF21" s="28">
        <v>126844</v>
      </c>
      <c r="BG21" s="28">
        <v>124083</v>
      </c>
      <c r="BH21" s="28">
        <v>106810</v>
      </c>
      <c r="BI21" s="28">
        <v>107259</v>
      </c>
    </row>
    <row r="22" spans="2:61">
      <c r="B22" s="6" t="s">
        <v>246</v>
      </c>
      <c r="C22" s="45" t="s">
        <v>248</v>
      </c>
      <c r="D22" s="31">
        <v>56374</v>
      </c>
      <c r="E22" s="31">
        <v>51159</v>
      </c>
      <c r="F22" s="31">
        <v>53967</v>
      </c>
      <c r="G22" s="31">
        <v>54725</v>
      </c>
      <c r="H22" s="31">
        <v>58803</v>
      </c>
      <c r="I22" s="31">
        <v>61611</v>
      </c>
      <c r="J22" s="31">
        <v>65839</v>
      </c>
      <c r="K22" s="31">
        <v>66989</v>
      </c>
      <c r="L22" s="31">
        <v>70037</v>
      </c>
      <c r="M22" s="31">
        <v>74262</v>
      </c>
      <c r="N22" s="31">
        <v>78538</v>
      </c>
      <c r="O22" s="31">
        <v>75183</v>
      </c>
      <c r="P22" s="31">
        <v>79164</v>
      </c>
      <c r="Q22" s="31">
        <v>74625</v>
      </c>
      <c r="R22" s="31">
        <v>67796</v>
      </c>
      <c r="S22" s="31">
        <v>69870</v>
      </c>
      <c r="T22" s="31">
        <v>73304</v>
      </c>
      <c r="U22" s="31">
        <v>76803</v>
      </c>
      <c r="V22" s="31">
        <v>79738</v>
      </c>
      <c r="W22" s="31">
        <v>81606</v>
      </c>
      <c r="X22" s="31">
        <v>85650</v>
      </c>
      <c r="Y22" s="31">
        <v>69551</v>
      </c>
      <c r="Z22" s="31">
        <v>0</v>
      </c>
      <c r="AA22" s="31">
        <v>0</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row>
    <row r="23" spans="2:61">
      <c r="B23" s="6" t="s">
        <v>20</v>
      </c>
      <c r="C23" s="45" t="s">
        <v>90</v>
      </c>
      <c r="D23" s="28">
        <v>140168</v>
      </c>
      <c r="E23" s="28">
        <v>145078</v>
      </c>
      <c r="F23" s="28">
        <v>158734</v>
      </c>
      <c r="G23" s="28">
        <v>179998</v>
      </c>
      <c r="H23" s="28">
        <v>170966</v>
      </c>
      <c r="I23" s="28">
        <v>169870</v>
      </c>
      <c r="J23" s="28">
        <v>175900</v>
      </c>
      <c r="K23" s="28">
        <v>189029</v>
      </c>
      <c r="L23" s="28">
        <v>172578</v>
      </c>
      <c r="M23" s="28">
        <v>159181</v>
      </c>
      <c r="N23" s="28">
        <v>151072</v>
      </c>
      <c r="O23" s="28">
        <v>128701</v>
      </c>
      <c r="P23" s="28">
        <v>132548</v>
      </c>
      <c r="Q23" s="28">
        <v>126731</v>
      </c>
      <c r="R23" s="28">
        <v>129136</v>
      </c>
      <c r="S23" s="28">
        <v>117418</v>
      </c>
      <c r="T23" s="28">
        <v>109414</v>
      </c>
      <c r="U23" s="28">
        <v>110693</v>
      </c>
      <c r="V23" s="28">
        <v>109418</v>
      </c>
      <c r="W23" s="28">
        <v>109622</v>
      </c>
      <c r="X23" s="28">
        <v>95706</v>
      </c>
      <c r="Y23" s="28">
        <v>97419</v>
      </c>
      <c r="Z23" s="28">
        <v>99867</v>
      </c>
      <c r="AA23" s="28">
        <v>88516</v>
      </c>
      <c r="AB23" s="28">
        <v>100118</v>
      </c>
      <c r="AC23" s="28">
        <v>85847</v>
      </c>
      <c r="AD23" s="28">
        <v>76165</v>
      </c>
      <c r="AE23" s="28">
        <v>63651</v>
      </c>
      <c r="AF23" s="28">
        <v>65578</v>
      </c>
      <c r="AG23" s="28">
        <v>69640</v>
      </c>
      <c r="AH23" s="28">
        <v>73371</v>
      </c>
      <c r="AI23" s="28">
        <v>50042</v>
      </c>
      <c r="AJ23" s="28" t="s">
        <v>193</v>
      </c>
      <c r="AK23" s="28">
        <v>51825</v>
      </c>
      <c r="AL23" s="28">
        <v>49683</v>
      </c>
      <c r="AM23" s="28">
        <v>38286</v>
      </c>
      <c r="AN23" s="28">
        <v>37861</v>
      </c>
      <c r="AO23" s="28">
        <v>26261</v>
      </c>
      <c r="AP23" s="28">
        <v>29882</v>
      </c>
      <c r="AQ23" s="28">
        <v>20859</v>
      </c>
      <c r="AR23" s="28">
        <v>24399</v>
      </c>
      <c r="AS23" s="28">
        <v>35153</v>
      </c>
      <c r="AT23" s="28">
        <v>31117</v>
      </c>
      <c r="AU23" s="28">
        <v>31139</v>
      </c>
      <c r="AV23" s="28">
        <v>27833</v>
      </c>
      <c r="AW23" s="28">
        <v>33783</v>
      </c>
      <c r="AX23" s="28">
        <v>32614</v>
      </c>
      <c r="AY23" s="28">
        <v>25417</v>
      </c>
      <c r="AZ23" s="28">
        <v>28699</v>
      </c>
      <c r="BA23" s="28">
        <v>24724</v>
      </c>
      <c r="BB23" s="28">
        <v>30298</v>
      </c>
      <c r="BC23" s="28">
        <v>24720</v>
      </c>
      <c r="BD23" s="28">
        <v>25355</v>
      </c>
      <c r="BE23" s="28">
        <v>31095</v>
      </c>
      <c r="BF23" s="28">
        <v>32012</v>
      </c>
      <c r="BG23" s="28">
        <v>26225</v>
      </c>
      <c r="BH23" s="28">
        <v>33711</v>
      </c>
      <c r="BI23" s="28">
        <v>42307</v>
      </c>
    </row>
    <row r="24" spans="2:61">
      <c r="B24" s="6" t="s">
        <v>21</v>
      </c>
      <c r="C24" s="45" t="s">
        <v>61</v>
      </c>
      <c r="D24" s="28">
        <v>323342</v>
      </c>
      <c r="E24" s="28">
        <v>376591</v>
      </c>
      <c r="F24" s="28">
        <v>411464</v>
      </c>
      <c r="G24" s="28">
        <v>318530</v>
      </c>
      <c r="H24" s="28">
        <v>316395</v>
      </c>
      <c r="I24" s="28">
        <v>326308</v>
      </c>
      <c r="J24" s="28">
        <v>293317</v>
      </c>
      <c r="K24" s="28">
        <v>296855</v>
      </c>
      <c r="L24" s="28">
        <v>315472</v>
      </c>
      <c r="M24" s="28">
        <v>323397</v>
      </c>
      <c r="N24" s="28">
        <v>267455</v>
      </c>
      <c r="O24" s="28">
        <v>267482</v>
      </c>
      <c r="P24" s="28">
        <v>275776</v>
      </c>
      <c r="Q24" s="28">
        <v>388611</v>
      </c>
      <c r="R24" s="28">
        <v>319331</v>
      </c>
      <c r="S24" s="28">
        <v>277816</v>
      </c>
      <c r="T24" s="28">
        <v>285285</v>
      </c>
      <c r="U24" s="28">
        <v>283141</v>
      </c>
      <c r="V24" s="28">
        <v>193221</v>
      </c>
      <c r="W24" s="28">
        <v>174950</v>
      </c>
      <c r="X24" s="28">
        <v>186216</v>
      </c>
      <c r="Y24" s="28">
        <v>200227</v>
      </c>
      <c r="Z24" s="28">
        <v>206291</v>
      </c>
      <c r="AA24" s="28">
        <v>181923</v>
      </c>
      <c r="AB24" s="28">
        <v>231503</v>
      </c>
      <c r="AC24" s="28">
        <v>207673</v>
      </c>
      <c r="AD24" s="28">
        <v>311707</v>
      </c>
      <c r="AE24" s="28">
        <v>212594</v>
      </c>
      <c r="AF24" s="28">
        <v>175837</v>
      </c>
      <c r="AG24" s="28">
        <v>224106</v>
      </c>
      <c r="AH24" s="28">
        <v>298756</v>
      </c>
      <c r="AI24" s="28">
        <v>275518</v>
      </c>
      <c r="AJ24" s="28" t="s">
        <v>194</v>
      </c>
      <c r="AK24" s="28">
        <v>195827</v>
      </c>
      <c r="AL24" s="28">
        <v>191667</v>
      </c>
      <c r="AM24" s="28">
        <v>195761</v>
      </c>
      <c r="AN24" s="28">
        <v>217579</v>
      </c>
      <c r="AO24" s="28">
        <v>158686</v>
      </c>
      <c r="AP24" s="28">
        <v>169203</v>
      </c>
      <c r="AQ24" s="28">
        <v>220575</v>
      </c>
      <c r="AR24" s="28">
        <v>186995</v>
      </c>
      <c r="AS24" s="28">
        <v>178007</v>
      </c>
      <c r="AT24" s="28">
        <v>135542</v>
      </c>
      <c r="AU24" s="28">
        <v>169215</v>
      </c>
      <c r="AV24" s="28">
        <v>181382</v>
      </c>
      <c r="AW24" s="28">
        <v>134067</v>
      </c>
      <c r="AX24" s="28">
        <v>146193</v>
      </c>
      <c r="AY24" s="28">
        <v>128704</v>
      </c>
      <c r="AZ24" s="28">
        <v>122042</v>
      </c>
      <c r="BA24" s="28">
        <v>152600</v>
      </c>
      <c r="BB24" s="28">
        <v>105342</v>
      </c>
      <c r="BC24" s="28">
        <v>163465</v>
      </c>
      <c r="BD24" s="28">
        <v>104249</v>
      </c>
      <c r="BE24" s="28">
        <v>123771</v>
      </c>
      <c r="BF24" s="28">
        <v>97208</v>
      </c>
      <c r="BG24" s="28">
        <v>129123</v>
      </c>
      <c r="BH24" s="28">
        <v>119258</v>
      </c>
      <c r="BI24" s="28">
        <v>128025</v>
      </c>
    </row>
    <row r="25" spans="2:61">
      <c r="B25" s="29" t="s">
        <v>22</v>
      </c>
      <c r="C25" s="48" t="s">
        <v>62</v>
      </c>
      <c r="D25" s="30">
        <v>21028576</v>
      </c>
      <c r="E25" s="30">
        <v>21002610</v>
      </c>
      <c r="F25" s="30">
        <v>22032451</v>
      </c>
      <c r="G25" s="30">
        <v>21998078</v>
      </c>
      <c r="H25" s="30">
        <v>22275352</v>
      </c>
      <c r="I25" s="30">
        <v>22259721</v>
      </c>
      <c r="J25" s="30">
        <v>22006181</v>
      </c>
      <c r="K25" s="30">
        <v>22254723</v>
      </c>
      <c r="L25" s="30">
        <v>23609563</v>
      </c>
      <c r="M25" s="30">
        <f>SUM(M7:M24)-M14-M15</f>
        <v>20371100</v>
      </c>
      <c r="N25" s="30">
        <v>20585740</v>
      </c>
      <c r="O25" s="30">
        <v>19498386</v>
      </c>
      <c r="P25" s="30">
        <v>19675003</v>
      </c>
      <c r="Q25" s="30">
        <v>19941157</v>
      </c>
      <c r="R25" s="30">
        <v>20505829</v>
      </c>
      <c r="S25" s="30">
        <v>20487302</v>
      </c>
      <c r="T25" s="30">
        <v>19725837</v>
      </c>
      <c r="U25" s="30">
        <v>19529063</v>
      </c>
      <c r="V25" s="30">
        <v>18486997</v>
      </c>
      <c r="W25" s="30">
        <v>18417845</v>
      </c>
      <c r="X25" s="30">
        <v>18478937</v>
      </c>
      <c r="Y25" s="30">
        <v>18455780</v>
      </c>
      <c r="Z25" s="30">
        <f>SUM(Z7:Z24)-Z14-Z15</f>
        <v>18251025</v>
      </c>
      <c r="AA25" s="30">
        <v>18397348</v>
      </c>
      <c r="AB25" s="30">
        <v>19554837</v>
      </c>
      <c r="AC25" s="30">
        <v>19411387</v>
      </c>
      <c r="AD25" s="30">
        <v>19676720</v>
      </c>
      <c r="AE25" s="30">
        <v>19498999</v>
      </c>
      <c r="AF25" s="30">
        <v>19908499</v>
      </c>
      <c r="AG25" s="30">
        <v>20374354</v>
      </c>
      <c r="AH25" s="30">
        <v>20829489</v>
      </c>
      <c r="AI25" s="30">
        <v>21003704</v>
      </c>
      <c r="AJ25" s="30">
        <v>21146877</v>
      </c>
      <c r="AK25" s="30">
        <v>22069014</v>
      </c>
      <c r="AL25" s="30">
        <v>20921772</v>
      </c>
      <c r="AM25" s="30">
        <v>19775570</v>
      </c>
      <c r="AN25" s="30">
        <v>19884123</v>
      </c>
      <c r="AO25" s="30">
        <v>19572032</v>
      </c>
      <c r="AP25" s="30">
        <v>19671909</v>
      </c>
      <c r="AQ25" s="30">
        <v>19047162</v>
      </c>
      <c r="AR25" s="30">
        <v>19523990</v>
      </c>
      <c r="AS25" s="30">
        <v>19334650</v>
      </c>
      <c r="AT25" s="30">
        <v>18417676</v>
      </c>
      <c r="AU25" s="30">
        <v>17998782</v>
      </c>
      <c r="AV25" s="30">
        <v>17626333</v>
      </c>
      <c r="AW25" s="30">
        <v>17683722</v>
      </c>
      <c r="AX25" s="30">
        <v>16866539</v>
      </c>
      <c r="AY25" s="30">
        <v>16421862</v>
      </c>
      <c r="AZ25" s="30">
        <v>15995015</v>
      </c>
      <c r="BA25" s="30">
        <v>15728654</v>
      </c>
      <c r="BB25" s="30">
        <v>15637117</v>
      </c>
      <c r="BC25" s="30">
        <v>16423519</v>
      </c>
      <c r="BD25" s="30">
        <v>15127106</v>
      </c>
      <c r="BE25" s="30">
        <v>15502035</v>
      </c>
      <c r="BF25" s="30">
        <v>15180187</v>
      </c>
      <c r="BG25" s="30">
        <v>14372395</v>
      </c>
      <c r="BH25" s="30">
        <v>13125486</v>
      </c>
      <c r="BI25" s="30">
        <v>13294320</v>
      </c>
    </row>
    <row r="26" spans="2:61">
      <c r="B26" s="1"/>
      <c r="C26" s="1"/>
      <c r="D26" s="1"/>
      <c r="E26" s="1"/>
      <c r="F26" s="1"/>
      <c r="G26" s="1"/>
      <c r="H26" s="1"/>
      <c r="I26" s="1"/>
      <c r="L26" s="1"/>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row>
    <row r="27" spans="2:61">
      <c r="B27" s="11" t="s">
        <v>103</v>
      </c>
      <c r="C27" s="11" t="s">
        <v>102</v>
      </c>
      <c r="D27" s="11"/>
      <c r="E27" s="11"/>
      <c r="F27" s="11"/>
      <c r="G27" s="11"/>
      <c r="H27" s="11"/>
      <c r="I27" s="11"/>
      <c r="J27" s="11"/>
      <c r="K27" s="11"/>
      <c r="L27" s="11"/>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row>
    <row r="28" spans="2:61" ht="19.5" customHeight="1">
      <c r="B28" s="12" t="s">
        <v>0</v>
      </c>
      <c r="C28" s="12" t="s">
        <v>56</v>
      </c>
      <c r="D28" s="40" t="s">
        <v>747</v>
      </c>
      <c r="E28" s="40" t="s">
        <v>742</v>
      </c>
      <c r="F28" s="40" t="s">
        <v>730</v>
      </c>
      <c r="G28" s="75" t="str">
        <f>+G6</f>
        <v xml:space="preserve"> 30.09.2023</v>
      </c>
      <c r="H28" s="40" t="s">
        <v>712</v>
      </c>
      <c r="I28" s="40" t="str">
        <f>+I6</f>
        <v xml:space="preserve"> 31.03.2023</v>
      </c>
      <c r="J28" s="40" t="s">
        <v>689</v>
      </c>
      <c r="K28" s="40" t="str">
        <f>+K6</f>
        <v>30.09.2022</v>
      </c>
      <c r="L28" s="40" t="s">
        <v>677</v>
      </c>
      <c r="M28" s="40" t="s">
        <v>593</v>
      </c>
      <c r="N28" s="40" t="s">
        <v>281</v>
      </c>
      <c r="O28" s="40" t="s">
        <v>279</v>
      </c>
      <c r="P28" s="40" t="s">
        <v>270</v>
      </c>
      <c r="Q28" s="40" t="s">
        <v>267</v>
      </c>
      <c r="R28" s="40" t="s">
        <v>266</v>
      </c>
      <c r="S28" s="40" t="s">
        <v>263</v>
      </c>
      <c r="T28" s="40" t="str">
        <f>+T6</f>
        <v>30.06.2020</v>
      </c>
      <c r="U28" s="40" t="s">
        <v>258</v>
      </c>
      <c r="V28" s="40" t="s">
        <v>255</v>
      </c>
      <c r="W28" s="40" t="s">
        <v>253</v>
      </c>
      <c r="X28" s="40" t="s">
        <v>251</v>
      </c>
      <c r="Y28" s="40" t="s">
        <v>245</v>
      </c>
      <c r="Z28" s="40" t="s">
        <v>236</v>
      </c>
      <c r="AA28" s="40" t="s">
        <v>231</v>
      </c>
      <c r="AB28" s="40" t="s">
        <v>227</v>
      </c>
      <c r="AC28" s="40" t="s">
        <v>220</v>
      </c>
      <c r="AD28" s="40" t="s">
        <v>215</v>
      </c>
      <c r="AE28" s="40" t="s">
        <v>213</v>
      </c>
      <c r="AF28" s="40" t="s">
        <v>212</v>
      </c>
      <c r="AG28" s="40" t="s">
        <v>208</v>
      </c>
      <c r="AH28" s="40" t="s">
        <v>201</v>
      </c>
      <c r="AI28" s="40" t="s">
        <v>197</v>
      </c>
      <c r="AJ28" s="40" t="s">
        <v>192</v>
      </c>
      <c r="AK28" s="40" t="s">
        <v>191</v>
      </c>
      <c r="AL28" s="40" t="s">
        <v>188</v>
      </c>
      <c r="AM28" s="40" t="s">
        <v>186</v>
      </c>
      <c r="AN28" s="40" t="s">
        <v>182</v>
      </c>
      <c r="AO28" s="40" t="s">
        <v>181</v>
      </c>
      <c r="AP28" s="40" t="s">
        <v>178</v>
      </c>
      <c r="AQ28" s="40" t="s">
        <v>177</v>
      </c>
      <c r="AR28" s="40" t="s">
        <v>173</v>
      </c>
      <c r="AS28" s="40" t="s">
        <v>172</v>
      </c>
      <c r="AT28" s="40" t="s">
        <v>167</v>
      </c>
      <c r="AU28" s="40" t="s">
        <v>160</v>
      </c>
      <c r="AV28" s="40" t="s">
        <v>155</v>
      </c>
      <c r="AW28" s="40" t="s">
        <v>139</v>
      </c>
      <c r="AX28" s="40" t="s">
        <v>136</v>
      </c>
      <c r="AY28" s="40" t="s">
        <v>78</v>
      </c>
      <c r="AZ28" s="40" t="s">
        <v>49</v>
      </c>
      <c r="BA28" s="40" t="s">
        <v>50</v>
      </c>
      <c r="BB28" s="40" t="s">
        <v>29</v>
      </c>
      <c r="BC28" s="40" t="s">
        <v>51</v>
      </c>
      <c r="BD28" s="40" t="s">
        <v>52</v>
      </c>
      <c r="BE28" s="40" t="s">
        <v>53</v>
      </c>
      <c r="BF28" s="40" t="s">
        <v>13</v>
      </c>
      <c r="BG28" s="40" t="s">
        <v>74</v>
      </c>
      <c r="BH28" s="40" t="s">
        <v>79</v>
      </c>
      <c r="BI28" s="40" t="s">
        <v>80</v>
      </c>
    </row>
    <row r="29" spans="2:61" ht="21">
      <c r="B29" s="6" t="s">
        <v>195</v>
      </c>
      <c r="C29" s="45" t="s">
        <v>214</v>
      </c>
      <c r="D29" s="28">
        <v>282257</v>
      </c>
      <c r="E29" s="28">
        <v>61696</v>
      </c>
      <c r="F29" s="28">
        <v>75146</v>
      </c>
      <c r="G29" s="28">
        <v>169764</v>
      </c>
      <c r="H29" s="28">
        <v>124833</v>
      </c>
      <c r="I29" s="28">
        <v>129087</v>
      </c>
      <c r="J29" s="28">
        <v>141143</v>
      </c>
      <c r="K29" s="28">
        <v>388977</v>
      </c>
      <c r="L29" s="28">
        <v>356296</v>
      </c>
      <c r="M29" s="28">
        <v>455683</v>
      </c>
      <c r="N29" s="28">
        <v>420389</v>
      </c>
      <c r="O29" s="28">
        <v>411185</v>
      </c>
      <c r="P29" s="28">
        <v>445210</v>
      </c>
      <c r="Q29" s="28">
        <v>582364</v>
      </c>
      <c r="R29" s="28">
        <v>732743</v>
      </c>
      <c r="S29" s="28">
        <v>869166</v>
      </c>
      <c r="T29" s="28">
        <v>726753</v>
      </c>
      <c r="U29" s="28">
        <v>598618</v>
      </c>
      <c r="V29" s="28">
        <v>595667</v>
      </c>
      <c r="W29" s="28">
        <v>577325</v>
      </c>
      <c r="X29" s="28">
        <v>551783</v>
      </c>
      <c r="Y29" s="28">
        <v>605273</v>
      </c>
      <c r="Z29" s="28">
        <v>571784</v>
      </c>
      <c r="AA29" s="28">
        <v>537396</v>
      </c>
      <c r="AB29" s="28">
        <v>532392</v>
      </c>
      <c r="AC29" s="28">
        <v>370231</v>
      </c>
      <c r="AD29" s="28">
        <v>479534</v>
      </c>
      <c r="AE29" s="28">
        <v>374209</v>
      </c>
      <c r="AF29" s="28">
        <v>326380</v>
      </c>
      <c r="AG29" s="28">
        <v>241062</v>
      </c>
      <c r="AH29" s="28">
        <v>115764</v>
      </c>
      <c r="AI29" s="28">
        <v>131252</v>
      </c>
      <c r="AJ29" s="28">
        <v>158014</v>
      </c>
      <c r="AK29" s="28">
        <v>252785</v>
      </c>
      <c r="AL29" s="28">
        <v>216409</v>
      </c>
      <c r="AM29" s="28">
        <v>255602</v>
      </c>
      <c r="AN29" s="28">
        <v>365098</v>
      </c>
      <c r="AO29" s="28">
        <v>310039</v>
      </c>
      <c r="AP29" s="28">
        <v>354124</v>
      </c>
      <c r="AQ29" s="28">
        <v>384734</v>
      </c>
      <c r="AR29" s="28">
        <v>313333</v>
      </c>
      <c r="AS29" s="28">
        <v>382594</v>
      </c>
      <c r="AT29" s="28">
        <v>443249</v>
      </c>
      <c r="AU29" s="28">
        <v>542727</v>
      </c>
      <c r="AV29" s="28">
        <v>440529</v>
      </c>
      <c r="AW29" s="28">
        <v>423147</v>
      </c>
      <c r="AX29" s="28">
        <v>465676</v>
      </c>
      <c r="AY29" s="28">
        <v>478285</v>
      </c>
      <c r="AZ29" s="28">
        <v>789734</v>
      </c>
      <c r="BA29" s="28">
        <v>827400</v>
      </c>
      <c r="BB29" s="28">
        <v>710426</v>
      </c>
      <c r="BC29" s="28">
        <v>1665632</v>
      </c>
      <c r="BD29" s="28">
        <v>1262557</v>
      </c>
      <c r="BE29" s="28">
        <v>1001840</v>
      </c>
      <c r="BF29" s="28">
        <v>858956</v>
      </c>
      <c r="BG29" s="28">
        <v>1688579</v>
      </c>
      <c r="BH29" s="28">
        <v>1390142</v>
      </c>
      <c r="BI29" s="28">
        <v>1239079</v>
      </c>
    </row>
    <row r="30" spans="2:61" ht="25.4" customHeight="1">
      <c r="B30" s="6" t="s">
        <v>272</v>
      </c>
      <c r="C30" s="47" t="s">
        <v>273</v>
      </c>
      <c r="D30" s="28">
        <v>70016</v>
      </c>
      <c r="E30" s="28">
        <v>76139</v>
      </c>
      <c r="F30" s="28">
        <v>79920</v>
      </c>
      <c r="G30" s="28">
        <v>100584</v>
      </c>
      <c r="H30" s="28">
        <v>109749</v>
      </c>
      <c r="I30" s="28">
        <v>126979</v>
      </c>
      <c r="J30" s="28">
        <v>152977</v>
      </c>
      <c r="K30" s="28">
        <v>187086</v>
      </c>
      <c r="L30" s="28">
        <v>174490</v>
      </c>
      <c r="M30" s="28">
        <v>134880</v>
      </c>
      <c r="N30" s="28">
        <v>99659</v>
      </c>
      <c r="O30" s="28">
        <v>65835</v>
      </c>
      <c r="P30" s="28">
        <v>64325</v>
      </c>
      <c r="Q30" s="28">
        <v>77335</v>
      </c>
      <c r="R30" s="28">
        <v>103316</v>
      </c>
      <c r="S30" s="31">
        <v>0</v>
      </c>
      <c r="T30" s="31">
        <v>0</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c r="BH30" s="31">
        <v>0</v>
      </c>
      <c r="BI30" s="31">
        <v>0</v>
      </c>
    </row>
    <row r="31" spans="2:61">
      <c r="B31" s="6" t="s">
        <v>81</v>
      </c>
      <c r="C31" s="45" t="s">
        <v>88</v>
      </c>
      <c r="D31" s="31">
        <v>0</v>
      </c>
      <c r="E31" s="31">
        <v>0</v>
      </c>
      <c r="F31" s="31">
        <v>0</v>
      </c>
      <c r="G31" s="31">
        <v>0</v>
      </c>
      <c r="H31" s="31">
        <v>0</v>
      </c>
      <c r="I31" s="31">
        <v>0</v>
      </c>
      <c r="J31" s="31">
        <v>0</v>
      </c>
      <c r="K31" s="31">
        <v>0</v>
      </c>
      <c r="L31" s="31">
        <v>0</v>
      </c>
      <c r="M31" s="31">
        <v>0</v>
      </c>
      <c r="N31" s="31">
        <v>0</v>
      </c>
      <c r="O31" s="31">
        <v>8021</v>
      </c>
      <c r="P31" s="31">
        <v>17274</v>
      </c>
      <c r="Q31" s="31">
        <v>18132</v>
      </c>
      <c r="R31" s="31">
        <v>24497</v>
      </c>
      <c r="S31" s="31">
        <v>27240</v>
      </c>
      <c r="T31" s="31">
        <v>38541</v>
      </c>
      <c r="U31" s="31">
        <v>33753</v>
      </c>
      <c r="V31" s="31">
        <v>16869</v>
      </c>
      <c r="W31" s="31">
        <v>18899</v>
      </c>
      <c r="X31" s="31">
        <v>29386</v>
      </c>
      <c r="Y31" s="31">
        <v>27395</v>
      </c>
      <c r="Z31" s="31">
        <v>18298</v>
      </c>
      <c r="AA31" s="31">
        <v>14229</v>
      </c>
      <c r="AB31" s="31">
        <v>24659</v>
      </c>
      <c r="AC31" s="31">
        <v>24631</v>
      </c>
      <c r="AD31" s="31">
        <v>20571</v>
      </c>
      <c r="AE31" s="31">
        <v>20412</v>
      </c>
      <c r="AF31" s="31">
        <v>30947</v>
      </c>
      <c r="AG31" s="31">
        <v>30077</v>
      </c>
      <c r="AH31" s="31">
        <v>27406</v>
      </c>
      <c r="AI31" s="31">
        <v>35226</v>
      </c>
      <c r="AJ31" s="31">
        <v>51496</v>
      </c>
      <c r="AK31" s="31">
        <v>49949</v>
      </c>
      <c r="AL31" s="31">
        <v>37621</v>
      </c>
      <c r="AM31" s="31">
        <v>35425</v>
      </c>
      <c r="AN31" s="31">
        <v>37907</v>
      </c>
      <c r="AO31" s="31">
        <v>46367</v>
      </c>
      <c r="AP31" s="31">
        <v>41504</v>
      </c>
      <c r="AQ31" s="31">
        <v>34751</v>
      </c>
      <c r="AR31" s="31">
        <v>34029</v>
      </c>
      <c r="AS31" s="31">
        <v>21934</v>
      </c>
      <c r="AT31" s="31">
        <v>14872</v>
      </c>
      <c r="AU31" s="31">
        <v>12169</v>
      </c>
      <c r="AV31" s="31">
        <v>19329</v>
      </c>
      <c r="AW31" s="31">
        <v>28270</v>
      </c>
      <c r="AX31" s="31">
        <v>20842</v>
      </c>
      <c r="AY31" s="31">
        <v>6000</v>
      </c>
      <c r="AZ31" s="31">
        <v>0</v>
      </c>
      <c r="BA31" s="31">
        <v>0</v>
      </c>
      <c r="BB31" s="31">
        <v>0</v>
      </c>
      <c r="BC31" s="31">
        <v>0</v>
      </c>
      <c r="BD31" s="31">
        <v>0</v>
      </c>
      <c r="BE31" s="31">
        <v>0</v>
      </c>
      <c r="BF31" s="31">
        <v>0</v>
      </c>
      <c r="BG31" s="31">
        <v>0</v>
      </c>
      <c r="BH31" s="31">
        <v>0</v>
      </c>
      <c r="BI31" s="31">
        <v>0</v>
      </c>
    </row>
    <row r="32" spans="2:61">
      <c r="B32" s="6" t="s">
        <v>23</v>
      </c>
      <c r="C32" s="45" t="s">
        <v>118</v>
      </c>
      <c r="D32" s="28">
        <v>17362997</v>
      </c>
      <c r="E32" s="28">
        <v>17573989</v>
      </c>
      <c r="F32" s="28">
        <v>18565197</v>
      </c>
      <c r="G32" s="28">
        <v>18527611</v>
      </c>
      <c r="H32" s="28">
        <v>19006503</v>
      </c>
      <c r="I32" s="28">
        <v>19038529</v>
      </c>
      <c r="J32" s="28">
        <v>18820809</v>
      </c>
      <c r="K32" s="28">
        <v>18483582</v>
      </c>
      <c r="L32" s="28">
        <v>19979047</v>
      </c>
      <c r="M32" s="28">
        <v>16713974</v>
      </c>
      <c r="N32" s="28">
        <v>17007863</v>
      </c>
      <c r="O32" s="28">
        <v>15942137</v>
      </c>
      <c r="P32" s="28">
        <v>16050198</v>
      </c>
      <c r="Q32" s="28">
        <v>16066735</v>
      </c>
      <c r="R32" s="28">
        <v>16560715</v>
      </c>
      <c r="S32" s="28">
        <v>16390326</v>
      </c>
      <c r="T32" s="28">
        <v>15756079</v>
      </c>
      <c r="U32" s="28">
        <v>15740470</v>
      </c>
      <c r="V32" s="28">
        <v>14914981</v>
      </c>
      <c r="W32" s="28">
        <v>14840325</v>
      </c>
      <c r="X32" s="28">
        <v>14857991</v>
      </c>
      <c r="Y32" s="28">
        <v>14885457</v>
      </c>
      <c r="Z32" s="28">
        <v>14799109</v>
      </c>
      <c r="AA32" s="28">
        <v>14714120</v>
      </c>
      <c r="AB32" s="28">
        <v>16143581</v>
      </c>
      <c r="AC32" s="28">
        <v>15576802</v>
      </c>
      <c r="AD32" s="28">
        <v>15463833</v>
      </c>
      <c r="AE32" s="28">
        <v>15596776</v>
      </c>
      <c r="AF32" s="28">
        <v>16075937</v>
      </c>
      <c r="AG32" s="28">
        <v>16648980</v>
      </c>
      <c r="AH32" s="28">
        <v>17123578</v>
      </c>
      <c r="AI32" s="28">
        <v>16982866</v>
      </c>
      <c r="AJ32" s="28">
        <v>17527312</v>
      </c>
      <c r="AK32" s="28">
        <v>17222475</v>
      </c>
      <c r="AL32" s="28">
        <v>15968163</v>
      </c>
      <c r="AM32" s="28">
        <v>14467742</v>
      </c>
      <c r="AN32" s="28">
        <v>14433785</v>
      </c>
      <c r="AO32" s="28">
        <v>14118730</v>
      </c>
      <c r="AP32" s="28">
        <v>14228040</v>
      </c>
      <c r="AQ32" s="28">
        <v>13392209</v>
      </c>
      <c r="AR32" s="28">
        <v>14237083</v>
      </c>
      <c r="AS32" s="28">
        <v>14156204</v>
      </c>
      <c r="AT32" s="28">
        <v>13196075</v>
      </c>
      <c r="AU32" s="28">
        <v>12868816</v>
      </c>
      <c r="AV32" s="28">
        <v>12820360</v>
      </c>
      <c r="AW32" s="28">
        <v>12760076</v>
      </c>
      <c r="AX32" s="28">
        <v>11816320</v>
      </c>
      <c r="AY32" s="28">
        <v>11466971</v>
      </c>
      <c r="AZ32" s="28">
        <v>11089093</v>
      </c>
      <c r="BA32" s="28">
        <v>11092595</v>
      </c>
      <c r="BB32" s="28">
        <v>11411889</v>
      </c>
      <c r="BC32" s="28">
        <v>11309385</v>
      </c>
      <c r="BD32" s="28">
        <v>10630219</v>
      </c>
      <c r="BE32" s="28">
        <v>12412544</v>
      </c>
      <c r="BF32" s="28">
        <v>12190579</v>
      </c>
      <c r="BG32" s="28">
        <v>11278665</v>
      </c>
      <c r="BH32" s="28">
        <v>10348660</v>
      </c>
      <c r="BI32" s="28">
        <v>10724568</v>
      </c>
    </row>
    <row r="33" spans="2:61" ht="21">
      <c r="B33" s="6" t="s">
        <v>24</v>
      </c>
      <c r="C33" s="45" t="s">
        <v>116</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31">
        <v>0</v>
      </c>
      <c r="X33" s="31">
        <v>46590</v>
      </c>
      <c r="Y33" s="31">
        <v>46196</v>
      </c>
      <c r="Z33" s="31">
        <v>46590</v>
      </c>
      <c r="AA33" s="31">
        <v>249123</v>
      </c>
      <c r="AB33" s="31">
        <v>247741</v>
      </c>
      <c r="AC33" s="31">
        <v>734317</v>
      </c>
      <c r="AD33" s="31">
        <v>829980</v>
      </c>
      <c r="AE33" s="31">
        <v>834644</v>
      </c>
      <c r="AF33" s="31">
        <v>829781</v>
      </c>
      <c r="AG33" s="31">
        <v>834410</v>
      </c>
      <c r="AH33" s="31">
        <v>829735</v>
      </c>
      <c r="AI33" s="31">
        <v>1037397</v>
      </c>
      <c r="AJ33" s="31">
        <v>1041147</v>
      </c>
      <c r="AK33" s="31">
        <v>2171459</v>
      </c>
      <c r="AL33" s="31">
        <v>2318189</v>
      </c>
      <c r="AM33" s="31">
        <v>2509286</v>
      </c>
      <c r="AN33" s="31">
        <v>2519632</v>
      </c>
      <c r="AO33" s="31">
        <v>2514407</v>
      </c>
      <c r="AP33" s="31">
        <v>2594781</v>
      </c>
      <c r="AQ33" s="31">
        <v>2751732</v>
      </c>
      <c r="AR33" s="31">
        <v>2738304</v>
      </c>
      <c r="AS33" s="31">
        <v>2717140</v>
      </c>
      <c r="AT33" s="31">
        <v>2733179</v>
      </c>
      <c r="AU33" s="31">
        <v>2494337</v>
      </c>
      <c r="AV33" s="31">
        <v>2291634</v>
      </c>
      <c r="AW33" s="31">
        <v>2466032</v>
      </c>
      <c r="AX33" s="31">
        <v>2585519</v>
      </c>
      <c r="AY33" s="31">
        <v>2490277</v>
      </c>
      <c r="AZ33" s="31">
        <v>2186047</v>
      </c>
      <c r="BA33" s="31">
        <v>2214498</v>
      </c>
      <c r="BB33" s="31">
        <v>1964891</v>
      </c>
      <c r="BC33" s="31">
        <v>1941659</v>
      </c>
      <c r="BD33" s="31">
        <v>1806040</v>
      </c>
      <c r="BE33" s="31">
        <v>712704</v>
      </c>
      <c r="BF33" s="31">
        <v>703430</v>
      </c>
      <c r="BG33" s="31">
        <v>167</v>
      </c>
      <c r="BH33" s="31">
        <v>189</v>
      </c>
      <c r="BI33" s="31">
        <v>190</v>
      </c>
    </row>
    <row r="34" spans="2:61">
      <c r="B34" s="6" t="s">
        <v>25</v>
      </c>
      <c r="C34" s="45" t="s">
        <v>119</v>
      </c>
      <c r="D34" s="28">
        <v>445983</v>
      </c>
      <c r="E34" s="28">
        <v>439784</v>
      </c>
      <c r="F34" s="28">
        <v>447184</v>
      </c>
      <c r="G34" s="28">
        <v>440715</v>
      </c>
      <c r="H34" s="28">
        <v>344463</v>
      </c>
      <c r="I34" s="28">
        <v>340088</v>
      </c>
      <c r="J34" s="28">
        <v>345035</v>
      </c>
      <c r="K34" s="28">
        <v>373296</v>
      </c>
      <c r="L34" s="28">
        <v>372965</v>
      </c>
      <c r="M34" s="28">
        <v>369690</v>
      </c>
      <c r="N34" s="28">
        <v>369107</v>
      </c>
      <c r="O34" s="28">
        <v>368211</v>
      </c>
      <c r="P34" s="28">
        <v>368943</v>
      </c>
      <c r="Q34" s="28">
        <v>368142</v>
      </c>
      <c r="R34" s="28">
        <v>368996</v>
      </c>
      <c r="S34" s="28">
        <v>368302</v>
      </c>
      <c r="T34" s="28">
        <v>370458</v>
      </c>
      <c r="U34" s="28">
        <v>369259</v>
      </c>
      <c r="V34" s="28">
        <v>370731</v>
      </c>
      <c r="W34" s="28">
        <v>369264</v>
      </c>
      <c r="X34" s="28">
        <v>371535</v>
      </c>
      <c r="Y34" s="28">
        <v>369172</v>
      </c>
      <c r="Z34" s="28">
        <v>370672</v>
      </c>
      <c r="AA34" s="28">
        <v>473452</v>
      </c>
      <c r="AB34" s="28">
        <v>474376</v>
      </c>
      <c r="AC34" s="28">
        <v>595962</v>
      </c>
      <c r="AD34" s="28">
        <v>595692</v>
      </c>
      <c r="AE34" s="28">
        <v>529013</v>
      </c>
      <c r="AF34" s="28">
        <v>493549</v>
      </c>
      <c r="AG34" s="28">
        <v>494441</v>
      </c>
      <c r="AH34" s="28">
        <v>601373</v>
      </c>
      <c r="AI34" s="28">
        <v>600804</v>
      </c>
      <c r="AJ34" s="28">
        <v>600769</v>
      </c>
      <c r="AK34" s="28">
        <v>599648</v>
      </c>
      <c r="AL34" s="28">
        <v>599961</v>
      </c>
      <c r="AM34" s="28">
        <v>565754</v>
      </c>
      <c r="AN34" s="28">
        <v>566378</v>
      </c>
      <c r="AO34" s="28">
        <v>564877</v>
      </c>
      <c r="AP34" s="28">
        <v>566435</v>
      </c>
      <c r="AQ34" s="28">
        <v>564940</v>
      </c>
      <c r="AR34" s="28">
        <v>328100</v>
      </c>
      <c r="AS34" s="28">
        <v>329137</v>
      </c>
      <c r="AT34" s="28">
        <v>327155</v>
      </c>
      <c r="AU34" s="28">
        <v>328728</v>
      </c>
      <c r="AV34" s="28">
        <v>326817</v>
      </c>
      <c r="AW34" s="28">
        <v>329273</v>
      </c>
      <c r="AX34" s="28">
        <v>326714</v>
      </c>
      <c r="AY34" s="28">
        <v>328974</v>
      </c>
      <c r="AZ34" s="28">
        <v>326174</v>
      </c>
      <c r="BA34" s="28">
        <v>227203</v>
      </c>
      <c r="BB34" s="28">
        <v>222783</v>
      </c>
      <c r="BC34" s="28">
        <v>123615</v>
      </c>
      <c r="BD34" s="28">
        <v>121398</v>
      </c>
      <c r="BE34" s="28">
        <v>123345</v>
      </c>
      <c r="BF34" s="28">
        <v>121314</v>
      </c>
      <c r="BG34" s="28">
        <v>123353</v>
      </c>
      <c r="BH34" s="28">
        <v>121286</v>
      </c>
      <c r="BI34" s="28">
        <v>123443</v>
      </c>
    </row>
    <row r="35" spans="2:61">
      <c r="B35" s="6" t="s">
        <v>26</v>
      </c>
      <c r="C35" s="45" t="s">
        <v>63</v>
      </c>
      <c r="D35" s="28">
        <v>300597</v>
      </c>
      <c r="E35" s="28">
        <v>268721</v>
      </c>
      <c r="F35" s="28">
        <v>256289</v>
      </c>
      <c r="G35" s="28">
        <v>200952</v>
      </c>
      <c r="H35" s="28">
        <v>192535</v>
      </c>
      <c r="I35" s="28">
        <v>156423</v>
      </c>
      <c r="J35" s="28">
        <v>165458</v>
      </c>
      <c r="K35" s="28">
        <v>503805</v>
      </c>
      <c r="L35" s="28">
        <v>458937</v>
      </c>
      <c r="M35" s="28">
        <v>455136</v>
      </c>
      <c r="N35" s="28">
        <v>450803</v>
      </c>
      <c r="O35" s="28">
        <v>424351</v>
      </c>
      <c r="P35" s="28">
        <v>421595</v>
      </c>
      <c r="Q35" s="28">
        <v>419949</v>
      </c>
      <c r="R35" s="28">
        <v>418534</v>
      </c>
      <c r="S35" s="28">
        <v>79301</v>
      </c>
      <c r="T35" s="28">
        <v>77976</v>
      </c>
      <c r="U35" s="28">
        <v>64387</v>
      </c>
      <c r="V35" s="28">
        <v>57705</v>
      </c>
      <c r="W35" s="28">
        <v>35746</v>
      </c>
      <c r="X35" s="28">
        <v>32754</v>
      </c>
      <c r="Y35" s="28">
        <v>29644</v>
      </c>
      <c r="Z35" s="28">
        <v>35773</v>
      </c>
      <c r="AA35" s="28">
        <v>27458</v>
      </c>
      <c r="AB35" s="28">
        <v>28043</v>
      </c>
      <c r="AC35" s="28">
        <v>28230</v>
      </c>
      <c r="AD35" s="28">
        <v>17539</v>
      </c>
      <c r="AE35" s="28">
        <v>15052</v>
      </c>
      <c r="AF35" s="28">
        <v>15761</v>
      </c>
      <c r="AG35" s="28">
        <v>11759</v>
      </c>
      <c r="AH35" s="28">
        <v>7043</v>
      </c>
      <c r="AI35" s="28">
        <v>9070</v>
      </c>
      <c r="AJ35" s="28">
        <v>9140</v>
      </c>
      <c r="AK35" s="28">
        <v>9774</v>
      </c>
      <c r="AL35" s="28">
        <v>19261</v>
      </c>
      <c r="AM35" s="28">
        <v>10183</v>
      </c>
      <c r="AN35" s="28">
        <v>10177</v>
      </c>
      <c r="AO35" s="28">
        <v>9321</v>
      </c>
      <c r="AP35" s="28">
        <v>9902</v>
      </c>
      <c r="AQ35" s="28">
        <v>9851</v>
      </c>
      <c r="AR35" s="28">
        <v>9121</v>
      </c>
      <c r="AS35" s="28">
        <v>11079</v>
      </c>
      <c r="AT35" s="28">
        <v>11196</v>
      </c>
      <c r="AU35" s="28">
        <v>15057</v>
      </c>
      <c r="AV35" s="28">
        <v>17545</v>
      </c>
      <c r="AW35" s="28">
        <v>18364</v>
      </c>
      <c r="AX35" s="28">
        <v>20205</v>
      </c>
      <c r="AY35" s="28">
        <v>19560</v>
      </c>
      <c r="AZ35" s="28">
        <v>19758</v>
      </c>
      <c r="BA35" s="28">
        <v>18423</v>
      </c>
      <c r="BB35" s="28">
        <v>19698</v>
      </c>
      <c r="BC35" s="28">
        <v>22139</v>
      </c>
      <c r="BD35" s="28">
        <v>21129</v>
      </c>
      <c r="BE35" s="28">
        <v>20323</v>
      </c>
      <c r="BF35" s="28">
        <v>20028</v>
      </c>
      <c r="BG35" s="28">
        <v>19396</v>
      </c>
      <c r="BH35" s="28">
        <v>17515</v>
      </c>
      <c r="BI35" s="28">
        <v>19157</v>
      </c>
    </row>
    <row r="36" spans="2:61" ht="20.399999999999999" customHeight="1">
      <c r="B36" s="6" t="s">
        <v>82</v>
      </c>
      <c r="C36" s="45" t="s">
        <v>117</v>
      </c>
      <c r="D36" s="28">
        <v>1842</v>
      </c>
      <c r="E36" s="28">
        <v>2493</v>
      </c>
      <c r="F36" s="28">
        <v>3260</v>
      </c>
      <c r="G36" s="28">
        <v>2188</v>
      </c>
      <c r="H36" s="28">
        <v>12821</v>
      </c>
      <c r="I36" s="28">
        <v>5669</v>
      </c>
      <c r="J36" s="28">
        <v>449</v>
      </c>
      <c r="K36" s="28">
        <v>1035</v>
      </c>
      <c r="L36" s="28">
        <v>13121</v>
      </c>
      <c r="M36" s="28">
        <v>8150</v>
      </c>
      <c r="N36" s="28">
        <v>8810</v>
      </c>
      <c r="O36" s="28">
        <v>4542</v>
      </c>
      <c r="P36" s="28">
        <v>2213</v>
      </c>
      <c r="Q36" s="28">
        <v>1561</v>
      </c>
      <c r="R36" s="28">
        <v>1103</v>
      </c>
      <c r="S36" s="28">
        <v>3638</v>
      </c>
      <c r="T36" s="28">
        <v>7198</v>
      </c>
      <c r="U36" s="28">
        <v>5827</v>
      </c>
      <c r="V36" s="28">
        <v>9795</v>
      </c>
      <c r="W36" s="28">
        <v>7690</v>
      </c>
      <c r="X36" s="28">
        <v>1671</v>
      </c>
      <c r="Y36" s="28">
        <v>2865</v>
      </c>
      <c r="Z36" s="28">
        <v>4972</v>
      </c>
      <c r="AA36" s="28">
        <v>1220</v>
      </c>
      <c r="AB36" s="28">
        <v>722</v>
      </c>
      <c r="AC36" s="28">
        <v>958</v>
      </c>
      <c r="AD36" s="28">
        <v>1765</v>
      </c>
      <c r="AE36" s="28">
        <v>3899</v>
      </c>
      <c r="AF36" s="28">
        <v>6163</v>
      </c>
      <c r="AG36" s="28">
        <v>3263</v>
      </c>
      <c r="AH36" s="28">
        <v>265</v>
      </c>
      <c r="AI36" s="28">
        <v>13</v>
      </c>
      <c r="AJ36" s="28">
        <v>0</v>
      </c>
      <c r="AK36" s="28">
        <v>190</v>
      </c>
      <c r="AL36" s="28">
        <v>397</v>
      </c>
      <c r="AM36" s="28">
        <v>514</v>
      </c>
      <c r="AN36" s="28">
        <v>269</v>
      </c>
      <c r="AO36" s="28">
        <v>701</v>
      </c>
      <c r="AP36" s="28">
        <v>7652</v>
      </c>
      <c r="AQ36" s="28">
        <v>3770</v>
      </c>
      <c r="AR36" s="28">
        <v>1215</v>
      </c>
      <c r="AS36" s="28">
        <v>1860</v>
      </c>
      <c r="AT36" s="28">
        <v>3135</v>
      </c>
      <c r="AU36" s="28">
        <v>2301</v>
      </c>
      <c r="AV36" s="28">
        <v>1713</v>
      </c>
      <c r="AW36" s="28">
        <v>1179</v>
      </c>
      <c r="AX36" s="28">
        <v>872</v>
      </c>
      <c r="AY36" s="28">
        <v>146</v>
      </c>
      <c r="AZ36" s="28">
        <v>90</v>
      </c>
      <c r="BA36" s="28">
        <v>8447</v>
      </c>
      <c r="BB36" s="28">
        <v>10552</v>
      </c>
      <c r="BC36" s="28">
        <v>4331</v>
      </c>
      <c r="BD36" s="28">
        <v>375</v>
      </c>
      <c r="BE36" s="28">
        <v>0</v>
      </c>
      <c r="BF36" s="28">
        <v>7390</v>
      </c>
      <c r="BG36" s="28">
        <v>4993</v>
      </c>
      <c r="BH36" s="28">
        <v>2529</v>
      </c>
      <c r="BI36" s="28">
        <v>30</v>
      </c>
    </row>
    <row r="37" spans="2:61" ht="15.9" customHeight="1">
      <c r="B37" s="6" t="s">
        <v>259</v>
      </c>
      <c r="C37" s="45" t="s">
        <v>249</v>
      </c>
      <c r="D37" s="31">
        <v>54066</v>
      </c>
      <c r="E37" s="31">
        <v>49663</v>
      </c>
      <c r="F37" s="31">
        <v>53253</v>
      </c>
      <c r="G37" s="31">
        <v>54341</v>
      </c>
      <c r="H37" s="31">
        <v>59570</v>
      </c>
      <c r="I37" s="31">
        <v>63237</v>
      </c>
      <c r="J37" s="31">
        <v>67928</v>
      </c>
      <c r="K37" s="31">
        <v>69298</v>
      </c>
      <c r="L37" s="31">
        <v>72747</v>
      </c>
      <c r="M37" s="31">
        <v>76897</v>
      </c>
      <c r="N37" s="31">
        <v>81170</v>
      </c>
      <c r="O37" s="31">
        <v>77740</v>
      </c>
      <c r="P37" s="31">
        <v>81596</v>
      </c>
      <c r="Q37" s="31">
        <v>77443</v>
      </c>
      <c r="R37" s="31">
        <v>71229</v>
      </c>
      <c r="S37" s="31">
        <v>73593</v>
      </c>
      <c r="T37" s="31">
        <v>77321</v>
      </c>
      <c r="U37" s="31">
        <v>80889</v>
      </c>
      <c r="V37" s="31">
        <v>83349</v>
      </c>
      <c r="W37" s="31">
        <v>84771</v>
      </c>
      <c r="X37" s="31">
        <v>87662</v>
      </c>
      <c r="Y37" s="31">
        <v>70000</v>
      </c>
      <c r="Z37" s="31">
        <v>0</v>
      </c>
      <c r="AA37" s="31">
        <v>0</v>
      </c>
      <c r="AB37" s="31">
        <v>0</v>
      </c>
      <c r="AC37" s="31">
        <v>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c r="BH37" s="31">
        <v>0</v>
      </c>
      <c r="BI37" s="31">
        <v>0</v>
      </c>
    </row>
    <row r="38" spans="2:61">
      <c r="B38" s="6" t="s">
        <v>27</v>
      </c>
      <c r="C38" s="45" t="s">
        <v>64</v>
      </c>
      <c r="D38" s="28">
        <v>315125</v>
      </c>
      <c r="E38" s="28">
        <v>340350</v>
      </c>
      <c r="F38" s="28">
        <v>403582</v>
      </c>
      <c r="G38" s="28">
        <v>381744</v>
      </c>
      <c r="H38" s="28">
        <v>351303</v>
      </c>
      <c r="I38" s="28">
        <v>343222</v>
      </c>
      <c r="J38" s="28">
        <v>348244</v>
      </c>
      <c r="K38" s="28">
        <v>321411</v>
      </c>
      <c r="L38" s="28">
        <v>293300</v>
      </c>
      <c r="M38" s="28">
        <v>308359</v>
      </c>
      <c r="N38" s="28">
        <v>282144</v>
      </c>
      <c r="O38" s="28">
        <v>276055</v>
      </c>
      <c r="P38" s="28">
        <v>318683</v>
      </c>
      <c r="Q38" s="28">
        <v>414359</v>
      </c>
      <c r="R38" s="28">
        <v>311526</v>
      </c>
      <c r="S38" s="28">
        <v>306894</v>
      </c>
      <c r="T38" s="28">
        <v>295528</v>
      </c>
      <c r="U38" s="28">
        <v>293844</v>
      </c>
      <c r="V38" s="28">
        <v>187044</v>
      </c>
      <c r="W38" s="28">
        <v>205824</v>
      </c>
      <c r="X38" s="28">
        <v>266912</v>
      </c>
      <c r="Y38" s="28">
        <v>215460</v>
      </c>
      <c r="Z38" s="28">
        <v>211925</v>
      </c>
      <c r="AA38" s="28">
        <v>190000</v>
      </c>
      <c r="AB38" s="28">
        <v>217520</v>
      </c>
      <c r="AC38" s="28">
        <v>206862</v>
      </c>
      <c r="AD38" s="28">
        <v>339135</v>
      </c>
      <c r="AE38" s="28">
        <f>186147-1</f>
        <v>186146</v>
      </c>
      <c r="AF38" s="28">
        <f>198300-1-1</f>
        <v>198298</v>
      </c>
      <c r="AG38" s="28">
        <v>213315</v>
      </c>
      <c r="AH38" s="28">
        <v>220054</v>
      </c>
      <c r="AI38" s="28">
        <v>227621</v>
      </c>
      <c r="AJ38" s="28">
        <v>125023</v>
      </c>
      <c r="AK38" s="28">
        <v>155239</v>
      </c>
      <c r="AL38" s="28">
        <v>140924</v>
      </c>
      <c r="AM38" s="28">
        <v>205828</v>
      </c>
      <c r="AN38" s="28">
        <v>181246</v>
      </c>
      <c r="AO38" s="28">
        <v>153121</v>
      </c>
      <c r="AP38" s="28">
        <v>127613</v>
      </c>
      <c r="AQ38" s="28">
        <v>175405</v>
      </c>
      <c r="AR38" s="28">
        <v>201252</v>
      </c>
      <c r="AS38" s="28">
        <v>138216</v>
      </c>
      <c r="AT38" s="28">
        <v>125304</v>
      </c>
      <c r="AU38" s="28">
        <v>188573</v>
      </c>
      <c r="AV38" s="28">
        <v>171182</v>
      </c>
      <c r="AW38" s="28">
        <v>129192</v>
      </c>
      <c r="AX38" s="28">
        <v>119334</v>
      </c>
      <c r="AY38" s="28">
        <v>154830</v>
      </c>
      <c r="AZ38" s="28">
        <v>138569</v>
      </c>
      <c r="BA38" s="28">
        <v>131927</v>
      </c>
      <c r="BB38" s="28">
        <v>114728</v>
      </c>
      <c r="BC38" s="28">
        <v>159159</v>
      </c>
      <c r="BD38" s="28">
        <v>106699</v>
      </c>
      <c r="BE38" s="28">
        <v>133453</v>
      </c>
      <c r="BF38" s="28">
        <v>118498</v>
      </c>
      <c r="BG38" s="28">
        <v>154282</v>
      </c>
      <c r="BH38" s="28">
        <v>107979</v>
      </c>
      <c r="BI38" s="28">
        <v>212303</v>
      </c>
    </row>
    <row r="39" spans="2:61">
      <c r="B39" s="6" t="s">
        <v>55</v>
      </c>
      <c r="C39" s="45" t="s">
        <v>65</v>
      </c>
      <c r="D39" s="28">
        <v>2195693</v>
      </c>
      <c r="E39" s="28">
        <v>2189775</v>
      </c>
      <c r="F39" s="28">
        <v>2148620</v>
      </c>
      <c r="G39" s="28">
        <v>2120179</v>
      </c>
      <c r="H39" s="28">
        <v>2073575</v>
      </c>
      <c r="I39" s="28">
        <v>2056487</v>
      </c>
      <c r="J39" s="28">
        <v>1964138</v>
      </c>
      <c r="K39" s="28">
        <v>1926233</v>
      </c>
      <c r="L39" s="28">
        <v>1888660</v>
      </c>
      <c r="M39" s="28">
        <v>1848331</v>
      </c>
      <c r="N39" s="28">
        <v>1865795</v>
      </c>
      <c r="O39" s="28">
        <v>1920309</v>
      </c>
      <c r="P39" s="28">
        <v>1904966</v>
      </c>
      <c r="Q39" s="28">
        <v>1915137</v>
      </c>
      <c r="R39" s="28">
        <v>1913170</v>
      </c>
      <c r="S39" s="28">
        <v>2265818</v>
      </c>
      <c r="T39" s="28">
        <v>2258382</v>
      </c>
      <c r="U39" s="28">
        <v>2217967</v>
      </c>
      <c r="V39" s="28">
        <v>2199930</v>
      </c>
      <c r="W39" s="28">
        <v>2196871</v>
      </c>
      <c r="X39" s="28">
        <v>2172566</v>
      </c>
      <c r="Y39" s="28">
        <v>2141627</v>
      </c>
      <c r="Z39" s="28">
        <v>2137566</v>
      </c>
      <c r="AA39" s="28">
        <v>2136985</v>
      </c>
      <c r="AB39" s="28">
        <v>1816906</v>
      </c>
      <c r="AC39" s="28">
        <v>1809680</v>
      </c>
      <c r="AD39" s="28">
        <v>1860433</v>
      </c>
      <c r="AE39" s="28">
        <v>1865050</v>
      </c>
      <c r="AF39" s="28">
        <v>1842989</v>
      </c>
      <c r="AG39" s="28">
        <v>1812593</v>
      </c>
      <c r="AH39" s="28">
        <v>1781889</v>
      </c>
      <c r="AI39" s="28">
        <v>1852637</v>
      </c>
      <c r="AJ39" s="28">
        <v>1443345</v>
      </c>
      <c r="AK39" s="28">
        <v>1451134</v>
      </c>
      <c r="AL39" s="28">
        <v>1468556</v>
      </c>
      <c r="AM39" s="28">
        <v>1524999</v>
      </c>
      <c r="AN39" s="28">
        <v>1520239</v>
      </c>
      <c r="AO39" s="28">
        <v>1561494</v>
      </c>
      <c r="AP39" s="28">
        <v>1547768</v>
      </c>
      <c r="AQ39" s="28">
        <v>1547509</v>
      </c>
      <c r="AR39" s="28">
        <v>1519812</v>
      </c>
      <c r="AS39" s="28">
        <v>1493361</v>
      </c>
      <c r="AT39" s="28">
        <v>1478110</v>
      </c>
      <c r="AU39" s="28">
        <v>1452343</v>
      </c>
      <c r="AV39" s="28">
        <v>1457432</v>
      </c>
      <c r="AW39" s="28">
        <v>1451074</v>
      </c>
      <c r="AX39" s="28">
        <v>1441859</v>
      </c>
      <c r="AY39" s="28">
        <v>1437564</v>
      </c>
      <c r="AZ39" s="28">
        <v>1421222</v>
      </c>
      <c r="BA39" s="28">
        <v>1190372</v>
      </c>
      <c r="BB39" s="28">
        <v>1161655</v>
      </c>
      <c r="BC39" s="28">
        <v>1149159</v>
      </c>
      <c r="BD39" s="28">
        <v>1113858</v>
      </c>
      <c r="BE39" s="28">
        <v>1088078</v>
      </c>
      <c r="BF39" s="28">
        <v>1083108</v>
      </c>
      <c r="BG39" s="28">
        <v>1077310</v>
      </c>
      <c r="BH39" s="28">
        <v>1050705</v>
      </c>
      <c r="BI39" s="28">
        <v>949774</v>
      </c>
    </row>
    <row r="40" spans="2:61">
      <c r="B40" s="29" t="s">
        <v>28</v>
      </c>
      <c r="C40" s="48" t="s">
        <v>66</v>
      </c>
      <c r="D40" s="30">
        <v>21028576</v>
      </c>
      <c r="E40" s="30">
        <v>21002610</v>
      </c>
      <c r="F40" s="30">
        <v>22032451</v>
      </c>
      <c r="G40" s="30">
        <v>21998078</v>
      </c>
      <c r="H40" s="30">
        <v>22275352</v>
      </c>
      <c r="I40" s="30">
        <v>22259721</v>
      </c>
      <c r="J40" s="30">
        <v>22006181</v>
      </c>
      <c r="K40" s="30">
        <v>22254723</v>
      </c>
      <c r="L40" s="30">
        <v>23609563</v>
      </c>
      <c r="M40" s="30">
        <f>SUM(M29:M39)</f>
        <v>20371100</v>
      </c>
      <c r="N40" s="30">
        <v>20585740</v>
      </c>
      <c r="O40" s="30">
        <v>19498386</v>
      </c>
      <c r="P40" s="30">
        <v>19675003</v>
      </c>
      <c r="Q40" s="30">
        <v>19941157</v>
      </c>
      <c r="R40" s="30">
        <v>20505829</v>
      </c>
      <c r="S40" s="30">
        <v>20487302</v>
      </c>
      <c r="T40" s="30">
        <v>19725837</v>
      </c>
      <c r="U40" s="30">
        <v>19529063</v>
      </c>
      <c r="V40" s="30">
        <v>18486997</v>
      </c>
      <c r="W40" s="30">
        <v>18417845</v>
      </c>
      <c r="X40" s="30">
        <v>18478937</v>
      </c>
      <c r="Y40" s="30">
        <v>18455780</v>
      </c>
      <c r="Z40" s="30">
        <v>18251025</v>
      </c>
      <c r="AA40" s="30">
        <v>18397348</v>
      </c>
      <c r="AB40" s="30">
        <v>19554837</v>
      </c>
      <c r="AC40" s="30">
        <v>19411387</v>
      </c>
      <c r="AD40" s="30">
        <v>19676720</v>
      </c>
      <c r="AE40" s="30">
        <v>19498999</v>
      </c>
      <c r="AF40" s="30">
        <v>19908499</v>
      </c>
      <c r="AG40" s="30">
        <v>20374354</v>
      </c>
      <c r="AH40" s="30">
        <v>20829489</v>
      </c>
      <c r="AI40" s="30">
        <v>21003704</v>
      </c>
      <c r="AJ40" s="30">
        <v>21146877</v>
      </c>
      <c r="AK40" s="30">
        <v>22069014</v>
      </c>
      <c r="AL40" s="30">
        <v>20921772</v>
      </c>
      <c r="AM40" s="30">
        <v>19775570</v>
      </c>
      <c r="AN40" s="30">
        <v>19884123</v>
      </c>
      <c r="AO40" s="30">
        <v>19572032</v>
      </c>
      <c r="AP40" s="30">
        <v>19671909</v>
      </c>
      <c r="AQ40" s="30">
        <v>19047162</v>
      </c>
      <c r="AR40" s="30">
        <v>19523990</v>
      </c>
      <c r="AS40" s="30">
        <v>19334650</v>
      </c>
      <c r="AT40" s="30">
        <v>18417676</v>
      </c>
      <c r="AU40" s="30">
        <v>17998782</v>
      </c>
      <c r="AV40" s="30">
        <v>17626333</v>
      </c>
      <c r="AW40" s="30">
        <v>17683722</v>
      </c>
      <c r="AX40" s="30">
        <v>16866539</v>
      </c>
      <c r="AY40" s="30">
        <v>16421862</v>
      </c>
      <c r="AZ40" s="30">
        <v>15995015</v>
      </c>
      <c r="BA40" s="30">
        <v>15728654</v>
      </c>
      <c r="BB40" s="30">
        <v>15637117</v>
      </c>
      <c r="BC40" s="30">
        <v>16423519</v>
      </c>
      <c r="BD40" s="30">
        <v>15127106</v>
      </c>
      <c r="BE40" s="30">
        <v>15502035</v>
      </c>
      <c r="BF40" s="30">
        <v>15180187</v>
      </c>
      <c r="BG40" s="30">
        <v>14372395</v>
      </c>
      <c r="BH40" s="30">
        <v>13125486</v>
      </c>
      <c r="BI40" s="30">
        <v>13294320</v>
      </c>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2"/>
  <sheetViews>
    <sheetView topLeftCell="A3" workbookViewId="0">
      <pane xSplit="1" topLeftCell="B1" activePane="topRight" state="frozen"/>
      <selection activeCell="A6" sqref="A6"/>
      <selection pane="topRight" activeCell="D21" sqref="D21"/>
    </sheetView>
  </sheetViews>
  <sheetFormatPr defaultRowHeight="12.5"/>
  <cols>
    <col min="1" max="1" width="40.6328125" customWidth="1"/>
    <col min="2" max="5" width="30.1796875" customWidth="1"/>
    <col min="6" max="6" width="27" customWidth="1"/>
    <col min="7" max="7" width="20.6328125" customWidth="1"/>
    <col min="8" max="8" width="19.6328125" customWidth="1"/>
    <col min="9" max="9" width="22.36328125" customWidth="1"/>
    <col min="10" max="10" width="20.54296875" customWidth="1"/>
    <col min="11" max="11" width="19.81640625" customWidth="1"/>
    <col min="12" max="12" width="16.81640625" customWidth="1"/>
    <col min="13" max="13" width="14.81640625" customWidth="1"/>
    <col min="14" max="14" width="16.81640625" customWidth="1"/>
    <col min="15" max="15" width="15.90625" customWidth="1"/>
    <col min="16" max="16" width="18.36328125" customWidth="1"/>
    <col min="17" max="18" width="16.1796875" customWidth="1"/>
    <col min="19" max="19" width="16" customWidth="1"/>
    <col min="20" max="20" width="13.6328125" customWidth="1"/>
    <col min="21" max="21" width="12" customWidth="1"/>
  </cols>
  <sheetData>
    <row r="1" spans="1:24">
      <c r="A1" s="2" t="s">
        <v>95</v>
      </c>
      <c r="B1" s="2" t="s">
        <v>96</v>
      </c>
      <c r="C1" s="2"/>
      <c r="D1" s="2"/>
      <c r="E1" s="2"/>
      <c r="F1" s="2"/>
      <c r="G1" s="2"/>
      <c r="H1" s="2"/>
      <c r="I1" s="2"/>
      <c r="J1" s="2"/>
      <c r="K1" s="2"/>
      <c r="L1" s="2"/>
    </row>
    <row r="3" spans="1:24" ht="14">
      <c r="A3" s="24" t="s">
        <v>282</v>
      </c>
      <c r="B3" s="11"/>
      <c r="C3" s="11"/>
      <c r="D3" s="11"/>
      <c r="E3" s="11"/>
      <c r="F3" s="11"/>
      <c r="G3" s="11"/>
      <c r="H3" s="11"/>
      <c r="I3" s="11"/>
      <c r="J3" s="11"/>
      <c r="K3" s="11"/>
      <c r="L3" s="11"/>
    </row>
    <row r="4" spans="1:24">
      <c r="A4" s="4" t="s">
        <v>34</v>
      </c>
      <c r="B4" s="2"/>
      <c r="C4" s="2"/>
      <c r="D4" s="2"/>
      <c r="E4" s="2"/>
      <c r="F4" s="2"/>
      <c r="G4" s="2"/>
      <c r="H4" s="2"/>
      <c r="I4" s="2"/>
      <c r="J4" s="2"/>
      <c r="K4" s="2"/>
      <c r="L4" s="2"/>
    </row>
    <row r="5" spans="1:24" ht="14.5">
      <c r="A5" s="25"/>
      <c r="F5" s="38"/>
    </row>
    <row r="6" spans="1:24">
      <c r="A6" s="11" t="s">
        <v>103</v>
      </c>
      <c r="B6" s="11" t="s">
        <v>102</v>
      </c>
      <c r="C6" s="11"/>
      <c r="D6" s="11"/>
      <c r="E6" s="11"/>
      <c r="F6" s="11"/>
      <c r="G6" s="11"/>
      <c r="H6" s="11"/>
      <c r="I6" s="11"/>
      <c r="J6" s="11"/>
      <c r="K6" s="11"/>
      <c r="L6" s="11"/>
    </row>
    <row r="7" spans="1:24">
      <c r="A7" s="42" t="s">
        <v>0</v>
      </c>
      <c r="B7" s="12" t="s">
        <v>56</v>
      </c>
      <c r="C7" s="43" t="s">
        <v>748</v>
      </c>
      <c r="D7" s="43" t="s">
        <v>743</v>
      </c>
      <c r="E7" s="43" t="s">
        <v>731</v>
      </c>
      <c r="F7" s="43" t="s">
        <v>719</v>
      </c>
      <c r="G7" s="43" t="s">
        <v>713</v>
      </c>
      <c r="H7" s="43" t="s">
        <v>706</v>
      </c>
      <c r="I7" s="43" t="s">
        <v>691</v>
      </c>
      <c r="J7" s="43" t="s">
        <v>683</v>
      </c>
      <c r="K7" s="43" t="s">
        <v>678</v>
      </c>
      <c r="L7" s="43" t="s">
        <v>567</v>
      </c>
      <c r="M7" s="43" t="s">
        <v>303</v>
      </c>
      <c r="N7" s="43" t="s">
        <v>302</v>
      </c>
      <c r="O7" s="43" t="s">
        <v>318</v>
      </c>
      <c r="P7" s="43" t="s">
        <v>595</v>
      </c>
      <c r="R7" s="43" t="s">
        <v>732</v>
      </c>
      <c r="S7" s="43" t="s">
        <v>690</v>
      </c>
      <c r="T7" s="43" t="s">
        <v>408</v>
      </c>
      <c r="U7" s="43" t="s">
        <v>577</v>
      </c>
      <c r="V7" s="43" t="s">
        <v>256</v>
      </c>
      <c r="W7" s="43" t="s">
        <v>578</v>
      </c>
    </row>
    <row r="8" spans="1:24" ht="21">
      <c r="A8" s="6" t="s">
        <v>301</v>
      </c>
      <c r="B8" s="49" t="s">
        <v>409</v>
      </c>
      <c r="C8" s="52">
        <v>350562</v>
      </c>
      <c r="D8" s="52">
        <v>363369</v>
      </c>
      <c r="E8" s="52">
        <v>378700</v>
      </c>
      <c r="F8" s="28">
        <v>408944</v>
      </c>
      <c r="G8" s="28">
        <v>414087</v>
      </c>
      <c r="H8" s="52">
        <v>396969</v>
      </c>
      <c r="I8" s="52">
        <f t="shared" ref="I8:I27" si="0">+S8-J8-K8-L8</f>
        <v>431373</v>
      </c>
      <c r="J8" s="52">
        <v>331412</v>
      </c>
      <c r="K8" s="52">
        <v>272894</v>
      </c>
      <c r="L8" s="52">
        <f>SUM(L9:L14)</f>
        <v>170199</v>
      </c>
      <c r="M8" s="52">
        <v>125485</v>
      </c>
      <c r="N8" s="52">
        <v>100754</v>
      </c>
      <c r="O8" s="52">
        <v>103475</v>
      </c>
      <c r="P8" s="52">
        <f>SUM(P9:P14)</f>
        <v>102516</v>
      </c>
      <c r="Q8" s="63"/>
      <c r="R8" s="52">
        <v>1598700</v>
      </c>
      <c r="S8" s="52">
        <v>1205878</v>
      </c>
      <c r="T8" s="52">
        <v>432230</v>
      </c>
      <c r="U8" s="52">
        <f>SUM(U9:U14)</f>
        <v>518582</v>
      </c>
      <c r="V8" s="52">
        <v>627590</v>
      </c>
      <c r="W8" s="52">
        <v>628304</v>
      </c>
    </row>
    <row r="9" spans="1:24">
      <c r="A9" s="6" t="s">
        <v>300</v>
      </c>
      <c r="B9" s="45" t="s">
        <v>410</v>
      </c>
      <c r="C9" s="28">
        <v>-4959</v>
      </c>
      <c r="D9" s="28">
        <v>26742</v>
      </c>
      <c r="E9" s="28">
        <v>16968</v>
      </c>
      <c r="F9" s="28">
        <v>15708</v>
      </c>
      <c r="G9" s="28">
        <v>16602</v>
      </c>
      <c r="H9" s="28">
        <v>18057</v>
      </c>
      <c r="I9" s="28">
        <f t="shared" si="0"/>
        <v>19937</v>
      </c>
      <c r="J9" s="28">
        <v>18257</v>
      </c>
      <c r="K9" s="28">
        <v>14136</v>
      </c>
      <c r="L9" s="28">
        <v>6332</v>
      </c>
      <c r="M9" s="28">
        <v>2670</v>
      </c>
      <c r="N9" s="28">
        <v>1387</v>
      </c>
      <c r="O9" s="28">
        <v>1059</v>
      </c>
      <c r="P9" s="28">
        <v>1068</v>
      </c>
      <c r="R9" s="28">
        <v>67335</v>
      </c>
      <c r="S9" s="28">
        <v>58662</v>
      </c>
      <c r="T9" s="28">
        <v>6184</v>
      </c>
      <c r="U9" s="28">
        <v>986</v>
      </c>
      <c r="V9" s="28">
        <v>3673</v>
      </c>
      <c r="W9" s="28">
        <v>4256</v>
      </c>
      <c r="X9" s="28"/>
    </row>
    <row r="10" spans="1:24">
      <c r="A10" s="6" t="s">
        <v>299</v>
      </c>
      <c r="B10" s="45" t="s">
        <v>411</v>
      </c>
      <c r="C10" s="28">
        <v>204004</v>
      </c>
      <c r="D10" s="28">
        <v>168321</v>
      </c>
      <c r="E10" s="28">
        <v>171013</v>
      </c>
      <c r="F10" s="28">
        <v>186826</v>
      </c>
      <c r="G10" s="28">
        <v>187110</v>
      </c>
      <c r="H10" s="28">
        <v>177208</v>
      </c>
      <c r="I10" s="28">
        <f t="shared" si="0"/>
        <v>203276</v>
      </c>
      <c r="J10" s="28">
        <v>184262</v>
      </c>
      <c r="K10" s="28">
        <v>143204</v>
      </c>
      <c r="L10" s="28">
        <v>94476</v>
      </c>
      <c r="M10" s="28">
        <v>76280</v>
      </c>
      <c r="N10" s="28">
        <v>61246</v>
      </c>
      <c r="O10" s="28">
        <v>62179</v>
      </c>
      <c r="P10" s="28">
        <v>63196</v>
      </c>
      <c r="R10" s="28">
        <v>722157</v>
      </c>
      <c r="S10" s="28">
        <v>625218</v>
      </c>
      <c r="T10" s="28">
        <v>262901</v>
      </c>
      <c r="U10" s="28">
        <v>310481</v>
      </c>
      <c r="V10" s="28">
        <v>370635</v>
      </c>
      <c r="W10" s="28">
        <v>353008</v>
      </c>
      <c r="X10" s="28"/>
    </row>
    <row r="11" spans="1:24">
      <c r="A11" s="6" t="s">
        <v>298</v>
      </c>
      <c r="B11" s="45" t="s">
        <v>412</v>
      </c>
      <c r="C11" s="28">
        <v>38152</v>
      </c>
      <c r="D11" s="28">
        <v>49211</v>
      </c>
      <c r="E11" s="28">
        <v>52259</v>
      </c>
      <c r="F11" s="28">
        <v>53183</v>
      </c>
      <c r="G11" s="28">
        <v>60058</v>
      </c>
      <c r="H11" s="28">
        <v>48598</v>
      </c>
      <c r="I11" s="28">
        <f t="shared" si="0"/>
        <v>73311</v>
      </c>
      <c r="J11" s="28">
        <v>-14732</v>
      </c>
      <c r="K11" s="28">
        <v>37815</v>
      </c>
      <c r="L11" s="28">
        <v>28033</v>
      </c>
      <c r="M11" s="28">
        <v>22409</v>
      </c>
      <c r="N11" s="28">
        <v>21327</v>
      </c>
      <c r="O11" s="28">
        <v>23518</v>
      </c>
      <c r="P11" s="28">
        <v>21342</v>
      </c>
      <c r="R11" s="28">
        <v>214098</v>
      </c>
      <c r="S11" s="28">
        <v>124427</v>
      </c>
      <c r="T11" s="28">
        <v>88596</v>
      </c>
      <c r="U11" s="28">
        <v>107582</v>
      </c>
      <c r="V11" s="28">
        <v>122048</v>
      </c>
      <c r="W11" s="28">
        <v>132510</v>
      </c>
      <c r="X11" s="28"/>
    </row>
    <row r="12" spans="1:24" ht="21">
      <c r="A12" s="6" t="s">
        <v>297</v>
      </c>
      <c r="B12" s="45" t="s">
        <v>413</v>
      </c>
      <c r="C12" s="28">
        <v>109469</v>
      </c>
      <c r="D12" s="28">
        <v>113206</v>
      </c>
      <c r="E12" s="28">
        <v>132640</v>
      </c>
      <c r="F12" s="28">
        <v>147190</v>
      </c>
      <c r="G12" s="28">
        <v>143979</v>
      </c>
      <c r="H12" s="28">
        <v>146837</v>
      </c>
      <c r="I12" s="28">
        <f t="shared" si="0"/>
        <v>128095</v>
      </c>
      <c r="J12" s="28">
        <v>137583</v>
      </c>
      <c r="K12" s="28">
        <v>75196</v>
      </c>
      <c r="L12" s="28">
        <v>39948</v>
      </c>
      <c r="M12" s="28">
        <v>23213</v>
      </c>
      <c r="N12" s="28">
        <v>15976</v>
      </c>
      <c r="O12" s="28">
        <v>15903</v>
      </c>
      <c r="P12" s="28">
        <v>16104</v>
      </c>
      <c r="R12" s="28">
        <v>570646</v>
      </c>
      <c r="S12" s="28">
        <v>380822</v>
      </c>
      <c r="T12" s="28">
        <v>71196</v>
      </c>
      <c r="U12" s="28">
        <v>97657</v>
      </c>
      <c r="V12" s="28">
        <v>131105</v>
      </c>
      <c r="W12" s="28">
        <v>137992</v>
      </c>
      <c r="X12" s="28"/>
    </row>
    <row r="13" spans="1:24">
      <c r="A13" s="6" t="s">
        <v>296</v>
      </c>
      <c r="B13" s="45" t="s">
        <v>414</v>
      </c>
      <c r="C13" s="28">
        <v>-133</v>
      </c>
      <c r="D13" s="28">
        <v>1722</v>
      </c>
      <c r="E13" s="28">
        <v>911</v>
      </c>
      <c r="F13" s="28">
        <v>952</v>
      </c>
      <c r="G13" s="28">
        <v>1026</v>
      </c>
      <c r="H13" s="28">
        <v>911</v>
      </c>
      <c r="I13" s="28">
        <f t="shared" si="0"/>
        <v>1282</v>
      </c>
      <c r="J13" s="28">
        <v>1323</v>
      </c>
      <c r="K13" s="28">
        <v>1009</v>
      </c>
      <c r="L13" s="28">
        <v>837</v>
      </c>
      <c r="M13" s="28">
        <v>913</v>
      </c>
      <c r="N13" s="28">
        <v>818</v>
      </c>
      <c r="O13" s="28">
        <v>816</v>
      </c>
      <c r="P13" s="28">
        <v>806</v>
      </c>
      <c r="R13" s="28">
        <v>3800</v>
      </c>
      <c r="S13" s="28">
        <v>4451</v>
      </c>
      <c r="T13" s="28">
        <v>3353</v>
      </c>
      <c r="U13" s="28">
        <v>1876</v>
      </c>
      <c r="V13" s="28">
        <v>129</v>
      </c>
      <c r="W13" s="28">
        <v>0</v>
      </c>
      <c r="X13" s="28"/>
    </row>
    <row r="14" spans="1:24">
      <c r="A14" s="6" t="s">
        <v>295</v>
      </c>
      <c r="B14" s="45" t="s">
        <v>423</v>
      </c>
      <c r="C14" s="28">
        <v>4029</v>
      </c>
      <c r="D14" s="28">
        <v>4167</v>
      </c>
      <c r="E14" s="28">
        <v>4909</v>
      </c>
      <c r="F14" s="28">
        <v>5085</v>
      </c>
      <c r="G14" s="28">
        <v>5312</v>
      </c>
      <c r="H14" s="28">
        <v>5358</v>
      </c>
      <c r="I14" s="28">
        <f t="shared" si="0"/>
        <v>5472</v>
      </c>
      <c r="J14" s="28">
        <v>4719</v>
      </c>
      <c r="K14" s="28">
        <v>1534</v>
      </c>
      <c r="L14" s="28">
        <v>573</v>
      </c>
      <c r="M14" s="28">
        <v>0</v>
      </c>
      <c r="N14" s="28">
        <v>0</v>
      </c>
      <c r="O14" s="28">
        <v>0</v>
      </c>
      <c r="P14" s="28">
        <v>0</v>
      </c>
      <c r="R14" s="28">
        <v>20664</v>
      </c>
      <c r="S14" s="28">
        <v>12298</v>
      </c>
      <c r="T14" s="28">
        <v>0</v>
      </c>
      <c r="U14" s="28">
        <v>0</v>
      </c>
      <c r="V14" s="28">
        <v>0</v>
      </c>
      <c r="W14" s="28">
        <v>538</v>
      </c>
      <c r="X14" s="28"/>
    </row>
    <row r="15" spans="1:24" ht="16.5" customHeight="1">
      <c r="A15" s="6" t="s">
        <v>294</v>
      </c>
      <c r="B15" s="62" t="s">
        <v>415</v>
      </c>
      <c r="C15" s="52">
        <v>150824</v>
      </c>
      <c r="D15" s="52">
        <v>160687</v>
      </c>
      <c r="E15" s="52">
        <v>180883</v>
      </c>
      <c r="F15" s="52">
        <v>206683</v>
      </c>
      <c r="G15" s="52">
        <v>199483</v>
      </c>
      <c r="H15" s="52">
        <f>SUM(H16:H26)</f>
        <v>200670</v>
      </c>
      <c r="I15" s="52">
        <f t="shared" si="0"/>
        <v>174723</v>
      </c>
      <c r="J15" s="52">
        <v>163751</v>
      </c>
      <c r="K15" s="52">
        <v>78896</v>
      </c>
      <c r="L15" s="52">
        <f>SUM(L16:L26)</f>
        <v>30168</v>
      </c>
      <c r="M15" s="52">
        <v>15453</v>
      </c>
      <c r="N15" s="52">
        <v>12221</v>
      </c>
      <c r="O15" s="52">
        <v>13425</v>
      </c>
      <c r="P15" s="52">
        <f>SUM(P16:P26)</f>
        <v>15046</v>
      </c>
      <c r="Q15" s="63"/>
      <c r="R15" s="52">
        <v>787719</v>
      </c>
      <c r="S15" s="52">
        <v>447538</v>
      </c>
      <c r="T15" s="52">
        <v>56145</v>
      </c>
      <c r="U15" s="52">
        <f>SUM(U16:U26)</f>
        <v>147602</v>
      </c>
      <c r="V15" s="52">
        <v>207603</v>
      </c>
      <c r="W15" s="52">
        <v>244189</v>
      </c>
      <c r="X15" s="28"/>
    </row>
    <row r="16" spans="1:24">
      <c r="A16" s="6" t="s">
        <v>293</v>
      </c>
      <c r="B16" s="45" t="s">
        <v>416</v>
      </c>
      <c r="C16" s="28">
        <v>1527</v>
      </c>
      <c r="D16" s="28">
        <v>534</v>
      </c>
      <c r="E16" s="28">
        <v>574</v>
      </c>
      <c r="F16" s="28">
        <v>820</v>
      </c>
      <c r="G16" s="28">
        <v>669</v>
      </c>
      <c r="H16" s="28">
        <v>818</v>
      </c>
      <c r="I16" s="28">
        <f t="shared" si="0"/>
        <v>1260</v>
      </c>
      <c r="J16" s="28">
        <v>1221</v>
      </c>
      <c r="K16" s="28">
        <v>769</v>
      </c>
      <c r="L16" s="28">
        <v>288</v>
      </c>
      <c r="M16" s="28">
        <v>214</v>
      </c>
      <c r="N16" s="28">
        <v>246</v>
      </c>
      <c r="O16" s="28">
        <v>245</v>
      </c>
      <c r="P16" s="28">
        <v>268</v>
      </c>
      <c r="R16" s="28">
        <v>2881</v>
      </c>
      <c r="S16" s="28">
        <v>3538</v>
      </c>
      <c r="T16" s="28">
        <v>973</v>
      </c>
      <c r="U16" s="28">
        <v>321</v>
      </c>
      <c r="V16" s="28">
        <v>1023</v>
      </c>
      <c r="W16" s="28">
        <v>1328</v>
      </c>
      <c r="X16" s="28"/>
    </row>
    <row r="17" spans="1:24" ht="21">
      <c r="A17" s="6" t="s">
        <v>292</v>
      </c>
      <c r="B17" s="45" t="s">
        <v>417</v>
      </c>
      <c r="C17" s="28">
        <v>51327</v>
      </c>
      <c r="D17" s="28">
        <v>52290</v>
      </c>
      <c r="E17" s="28">
        <v>58921</v>
      </c>
      <c r="F17" s="28">
        <v>68211</v>
      </c>
      <c r="G17" s="28">
        <v>68884</v>
      </c>
      <c r="H17" s="28">
        <v>67710</v>
      </c>
      <c r="I17" s="28">
        <f t="shared" si="0"/>
        <v>64521</v>
      </c>
      <c r="J17" s="28">
        <v>59413</v>
      </c>
      <c r="K17" s="28">
        <v>35017</v>
      </c>
      <c r="L17" s="28">
        <v>12334</v>
      </c>
      <c r="M17" s="28">
        <v>3656</v>
      </c>
      <c r="N17" s="28">
        <v>288</v>
      </c>
      <c r="O17" s="28">
        <v>368</v>
      </c>
      <c r="P17" s="28">
        <v>386</v>
      </c>
      <c r="R17" s="28">
        <v>263726</v>
      </c>
      <c r="S17" s="28">
        <v>171285</v>
      </c>
      <c r="T17" s="28">
        <v>4698</v>
      </c>
      <c r="U17" s="28">
        <v>22447</v>
      </c>
      <c r="V17" s="28">
        <v>47038</v>
      </c>
      <c r="W17" s="28">
        <v>55395</v>
      </c>
      <c r="X17" s="28"/>
    </row>
    <row r="18" spans="1:24" ht="21">
      <c r="A18" s="6" t="s">
        <v>291</v>
      </c>
      <c r="B18" s="45" t="s">
        <v>418</v>
      </c>
      <c r="C18" s="28">
        <v>84417</v>
      </c>
      <c r="D18" s="28">
        <v>91363</v>
      </c>
      <c r="E18" s="28">
        <v>105015</v>
      </c>
      <c r="F18" s="28">
        <v>121954</v>
      </c>
      <c r="G18" s="28">
        <v>114650</v>
      </c>
      <c r="H18" s="28">
        <v>118964</v>
      </c>
      <c r="I18" s="28">
        <f t="shared" si="0"/>
        <v>96252</v>
      </c>
      <c r="J18" s="28">
        <v>92971</v>
      </c>
      <c r="K18" s="28">
        <v>35715</v>
      </c>
      <c r="L18" s="28">
        <v>11855</v>
      </c>
      <c r="M18" s="28">
        <v>5881</v>
      </c>
      <c r="N18" s="28">
        <v>5874</v>
      </c>
      <c r="O18" s="28">
        <v>7066</v>
      </c>
      <c r="P18" s="28">
        <v>8762</v>
      </c>
      <c r="R18" s="28">
        <v>460583</v>
      </c>
      <c r="S18" s="28">
        <v>236793</v>
      </c>
      <c r="T18" s="28">
        <v>27583</v>
      </c>
      <c r="U18" s="28">
        <v>96456</v>
      </c>
      <c r="V18" s="28">
        <v>126988</v>
      </c>
      <c r="W18" s="28">
        <v>138495</v>
      </c>
      <c r="X18" s="28"/>
    </row>
    <row r="19" spans="1:24">
      <c r="A19" s="6" t="s">
        <v>290</v>
      </c>
      <c r="B19" s="45" t="s">
        <v>419</v>
      </c>
      <c r="C19" s="28">
        <v>0</v>
      </c>
      <c r="D19" s="28">
        <v>0</v>
      </c>
      <c r="E19" s="28">
        <v>0</v>
      </c>
      <c r="F19" s="28">
        <v>0</v>
      </c>
      <c r="G19" s="28">
        <v>0</v>
      </c>
      <c r="H19" s="28">
        <v>0</v>
      </c>
      <c r="I19" s="28">
        <f t="shared" si="0"/>
        <v>0</v>
      </c>
      <c r="J19" s="28">
        <v>0</v>
      </c>
      <c r="K19" s="28">
        <v>0</v>
      </c>
      <c r="L19" s="28">
        <v>0</v>
      </c>
      <c r="M19" s="28">
        <v>0</v>
      </c>
      <c r="N19" s="28">
        <v>0</v>
      </c>
      <c r="O19" s="28">
        <v>0</v>
      </c>
      <c r="P19" s="28">
        <v>0</v>
      </c>
      <c r="R19" s="28">
        <v>0</v>
      </c>
      <c r="S19" s="28">
        <v>0</v>
      </c>
      <c r="T19" s="28">
        <v>0</v>
      </c>
      <c r="U19" s="28">
        <v>0</v>
      </c>
      <c r="V19" s="28">
        <v>0</v>
      </c>
      <c r="W19" s="28">
        <v>320</v>
      </c>
      <c r="X19" s="28"/>
    </row>
    <row r="20" spans="1:24">
      <c r="A20" s="6" t="s">
        <v>289</v>
      </c>
      <c r="B20" s="45" t="s">
        <v>420</v>
      </c>
      <c r="C20" s="28">
        <v>4477</v>
      </c>
      <c r="D20" s="28">
        <v>4478</v>
      </c>
      <c r="E20" s="28">
        <v>5059</v>
      </c>
      <c r="F20" s="28">
        <v>5399</v>
      </c>
      <c r="G20" s="28">
        <v>4502</v>
      </c>
      <c r="H20" s="28">
        <v>3552</v>
      </c>
      <c r="I20" s="28">
        <f t="shared" si="0"/>
        <v>1876</v>
      </c>
      <c r="J20" s="28">
        <v>370</v>
      </c>
      <c r="K20" s="28">
        <v>62</v>
      </c>
      <c r="L20" s="28">
        <v>52</v>
      </c>
      <c r="M20" s="28">
        <v>37</v>
      </c>
      <c r="N20" s="28">
        <v>39</v>
      </c>
      <c r="O20" s="28">
        <v>40</v>
      </c>
      <c r="P20" s="28">
        <v>43</v>
      </c>
      <c r="R20" s="28">
        <v>18512</v>
      </c>
      <c r="S20" s="28">
        <v>2360</v>
      </c>
      <c r="T20" s="28">
        <v>159</v>
      </c>
      <c r="U20" s="28">
        <v>462</v>
      </c>
      <c r="V20" s="28">
        <v>818</v>
      </c>
      <c r="W20" s="28">
        <v>1135</v>
      </c>
      <c r="X20" s="28"/>
    </row>
    <row r="21" spans="1:24" ht="21">
      <c r="A21" s="6" t="s">
        <v>288</v>
      </c>
      <c r="B21" s="45" t="s">
        <v>421</v>
      </c>
      <c r="C21" s="28">
        <v>124</v>
      </c>
      <c r="D21" s="28">
        <v>242</v>
      </c>
      <c r="E21" s="28">
        <v>210</v>
      </c>
      <c r="F21" s="28">
        <v>431</v>
      </c>
      <c r="G21" s="28">
        <v>352</v>
      </c>
      <c r="H21" s="28">
        <v>311</v>
      </c>
      <c r="I21" s="28">
        <f t="shared" si="0"/>
        <v>267</v>
      </c>
      <c r="J21" s="28">
        <v>198</v>
      </c>
      <c r="K21" s="28">
        <v>217</v>
      </c>
      <c r="L21" s="28">
        <v>203</v>
      </c>
      <c r="M21" s="28">
        <v>21</v>
      </c>
      <c r="N21" s="28">
        <v>15</v>
      </c>
      <c r="O21" s="28">
        <v>14</v>
      </c>
      <c r="P21" s="28">
        <v>14</v>
      </c>
      <c r="R21" s="28">
        <v>1304</v>
      </c>
      <c r="S21" s="28">
        <v>885</v>
      </c>
      <c r="T21" s="28">
        <v>64</v>
      </c>
      <c r="U21" s="28">
        <v>177</v>
      </c>
      <c r="V21" s="28">
        <v>261</v>
      </c>
      <c r="W21" s="28">
        <v>418</v>
      </c>
      <c r="X21" s="28"/>
    </row>
    <row r="22" spans="1:24" ht="21">
      <c r="A22" s="6" t="s">
        <v>287</v>
      </c>
      <c r="B22" s="45" t="s">
        <v>422</v>
      </c>
      <c r="C22" s="28">
        <v>9496</v>
      </c>
      <c r="D22" s="28">
        <v>9635</v>
      </c>
      <c r="E22" s="28">
        <v>10273</v>
      </c>
      <c r="F22" s="28">
        <v>9051</v>
      </c>
      <c r="G22" s="28">
        <v>8338</v>
      </c>
      <c r="H22" s="28">
        <v>8407</v>
      </c>
      <c r="I22" s="28">
        <f t="shared" si="0"/>
        <v>9563</v>
      </c>
      <c r="J22" s="28">
        <v>8580</v>
      </c>
      <c r="K22" s="28">
        <v>6114</v>
      </c>
      <c r="L22" s="28">
        <v>4400</v>
      </c>
      <c r="M22" s="28">
        <v>3128</v>
      </c>
      <c r="N22" s="28">
        <v>3037</v>
      </c>
      <c r="O22" s="28">
        <v>3008</v>
      </c>
      <c r="P22" s="28">
        <v>2979</v>
      </c>
      <c r="R22" s="28">
        <v>36069</v>
      </c>
      <c r="S22" s="28">
        <v>28657</v>
      </c>
      <c r="T22" s="28">
        <v>12152</v>
      </c>
      <c r="U22" s="28">
        <v>15100</v>
      </c>
      <c r="V22" s="28">
        <v>18656</v>
      </c>
      <c r="W22" s="28">
        <v>37394</v>
      </c>
      <c r="X22" s="28"/>
    </row>
    <row r="23" spans="1:24">
      <c r="A23" s="6" t="s">
        <v>286</v>
      </c>
      <c r="B23" s="45" t="s">
        <v>423</v>
      </c>
      <c r="C23" s="28">
        <v>0</v>
      </c>
      <c r="D23" s="28">
        <v>0</v>
      </c>
      <c r="E23" s="28">
        <v>0</v>
      </c>
      <c r="F23" s="28">
        <v>0</v>
      </c>
      <c r="G23" s="28">
        <v>0</v>
      </c>
      <c r="H23" s="28">
        <v>0</v>
      </c>
      <c r="I23" s="28">
        <f t="shared" si="0"/>
        <v>0</v>
      </c>
      <c r="J23" s="28">
        <v>0</v>
      </c>
      <c r="K23" s="28">
        <v>-6</v>
      </c>
      <c r="L23" s="28">
        <v>6</v>
      </c>
      <c r="M23" s="28">
        <v>1447</v>
      </c>
      <c r="N23" s="28">
        <v>1683</v>
      </c>
      <c r="O23" s="28">
        <v>1664</v>
      </c>
      <c r="P23" s="28">
        <v>1639</v>
      </c>
      <c r="R23" s="28"/>
      <c r="S23" s="28">
        <v>0</v>
      </c>
      <c r="T23" s="28">
        <v>6433</v>
      </c>
      <c r="U23" s="28">
        <v>7700</v>
      </c>
      <c r="V23" s="28">
        <v>8772</v>
      </c>
      <c r="W23" s="28">
        <v>9684</v>
      </c>
      <c r="X23" s="28"/>
    </row>
    <row r="24" spans="1:24">
      <c r="A24" s="6" t="s">
        <v>285</v>
      </c>
      <c r="B24" s="45" t="s">
        <v>424</v>
      </c>
      <c r="C24" s="28">
        <v>790</v>
      </c>
      <c r="D24" s="28">
        <v>802</v>
      </c>
      <c r="E24" s="28">
        <v>829</v>
      </c>
      <c r="F24" s="28">
        <v>805</v>
      </c>
      <c r="G24" s="28">
        <v>851</v>
      </c>
      <c r="H24" s="28">
        <v>905</v>
      </c>
      <c r="I24" s="28">
        <f t="shared" si="0"/>
        <v>980</v>
      </c>
      <c r="J24" s="28">
        <v>986</v>
      </c>
      <c r="K24" s="28">
        <v>1007</v>
      </c>
      <c r="L24" s="28">
        <v>1028</v>
      </c>
      <c r="M24" s="28">
        <v>1069</v>
      </c>
      <c r="N24" s="28">
        <v>1058</v>
      </c>
      <c r="O24" s="28">
        <v>1010</v>
      </c>
      <c r="P24" s="28">
        <v>943</v>
      </c>
      <c r="R24" s="28">
        <v>3390</v>
      </c>
      <c r="S24" s="28">
        <v>4001</v>
      </c>
      <c r="T24" s="28">
        <v>4080</v>
      </c>
      <c r="U24" s="28">
        <v>3686</v>
      </c>
      <c r="V24" s="28">
        <v>3933</v>
      </c>
      <c r="W24" s="28">
        <v>0</v>
      </c>
      <c r="X24" s="28"/>
    </row>
    <row r="25" spans="1:24" ht="21">
      <c r="A25" s="6" t="s">
        <v>284</v>
      </c>
      <c r="B25" s="45" t="s">
        <v>425</v>
      </c>
      <c r="C25" s="28">
        <v>0</v>
      </c>
      <c r="D25" s="28">
        <v>0</v>
      </c>
      <c r="E25" s="28">
        <v>0</v>
      </c>
      <c r="F25" s="28">
        <v>0</v>
      </c>
      <c r="G25" s="28">
        <v>0</v>
      </c>
      <c r="H25" s="28">
        <f t="shared" ref="H25" si="1">+Q25-I25-J25-K25</f>
        <v>0</v>
      </c>
      <c r="I25" s="28">
        <f t="shared" si="0"/>
        <v>0</v>
      </c>
      <c r="J25" s="28">
        <v>0</v>
      </c>
      <c r="K25" s="28">
        <v>0</v>
      </c>
      <c r="L25" s="28">
        <v>0</v>
      </c>
      <c r="M25" s="28">
        <v>0</v>
      </c>
      <c r="N25" s="28">
        <v>0</v>
      </c>
      <c r="O25" s="28">
        <v>0</v>
      </c>
      <c r="P25" s="28">
        <v>0</v>
      </c>
      <c r="R25" s="28">
        <v>0</v>
      </c>
      <c r="S25" s="28">
        <v>0</v>
      </c>
      <c r="T25" s="28">
        <v>0</v>
      </c>
      <c r="U25" s="28">
        <v>614</v>
      </c>
      <c r="V25" s="28">
        <v>0</v>
      </c>
      <c r="W25" s="28">
        <v>0</v>
      </c>
      <c r="X25" s="28"/>
    </row>
    <row r="26" spans="1:24">
      <c r="A26" s="6" t="s">
        <v>283</v>
      </c>
      <c r="B26" s="45" t="s">
        <v>426</v>
      </c>
      <c r="C26" s="28">
        <v>-1334</v>
      </c>
      <c r="D26" s="28">
        <v>1343</v>
      </c>
      <c r="E26" s="28">
        <v>2</v>
      </c>
      <c r="F26" s="52">
        <v>12</v>
      </c>
      <c r="G26" s="52">
        <v>1237</v>
      </c>
      <c r="H26" s="28">
        <v>3</v>
      </c>
      <c r="I26" s="28">
        <f t="shared" si="0"/>
        <v>4</v>
      </c>
      <c r="J26" s="28">
        <v>12</v>
      </c>
      <c r="K26" s="28">
        <v>1</v>
      </c>
      <c r="L26" s="28">
        <v>2</v>
      </c>
      <c r="M26" s="28">
        <v>0</v>
      </c>
      <c r="N26" s="28">
        <v>-19</v>
      </c>
      <c r="O26" s="28">
        <v>10</v>
      </c>
      <c r="P26" s="28">
        <v>12</v>
      </c>
      <c r="R26" s="28">
        <v>1254</v>
      </c>
      <c r="S26" s="28">
        <v>19</v>
      </c>
      <c r="T26" s="28">
        <v>3</v>
      </c>
      <c r="U26" s="28">
        <v>639</v>
      </c>
      <c r="V26" s="28">
        <v>114</v>
      </c>
      <c r="W26" s="28">
        <v>20</v>
      </c>
      <c r="X26" s="28"/>
    </row>
    <row r="27" spans="1:24">
      <c r="A27" s="6" t="s">
        <v>282</v>
      </c>
      <c r="B27" s="62" t="s">
        <v>427</v>
      </c>
      <c r="C27" s="52">
        <v>199738</v>
      </c>
      <c r="D27" s="52">
        <v>202682</v>
      </c>
      <c r="E27" s="52">
        <v>197817</v>
      </c>
      <c r="F27" s="52">
        <v>202261</v>
      </c>
      <c r="G27" s="52">
        <v>214604</v>
      </c>
      <c r="H27" s="52">
        <f>+H8-H15</f>
        <v>196299</v>
      </c>
      <c r="I27" s="52">
        <f t="shared" si="0"/>
        <v>256650</v>
      </c>
      <c r="J27" s="52">
        <v>167661</v>
      </c>
      <c r="K27" s="52">
        <v>193998</v>
      </c>
      <c r="L27" s="52">
        <f>+L8-L15</f>
        <v>140031</v>
      </c>
      <c r="M27" s="52">
        <v>110032</v>
      </c>
      <c r="N27" s="52">
        <v>88533</v>
      </c>
      <c r="O27" s="52">
        <v>90050</v>
      </c>
      <c r="P27" s="52">
        <f>+P8-P15</f>
        <v>87470</v>
      </c>
      <c r="R27" s="28">
        <v>810981</v>
      </c>
      <c r="S27" s="28">
        <f>+S8-S15</f>
        <v>758340</v>
      </c>
      <c r="T27" s="28">
        <v>376085</v>
      </c>
      <c r="U27" s="28">
        <f>+U8-U15</f>
        <v>370980</v>
      </c>
      <c r="V27" s="28">
        <v>419987</v>
      </c>
      <c r="W27" s="28">
        <v>384115</v>
      </c>
      <c r="X27" s="28"/>
    </row>
    <row r="28" spans="1:24">
      <c r="K28" s="38"/>
    </row>
    <row r="29" spans="1:24">
      <c r="K29" s="38"/>
    </row>
    <row r="30" spans="1:24">
      <c r="K30" s="38"/>
    </row>
    <row r="31" spans="1:24">
      <c r="K31" s="38"/>
    </row>
    <row r="32" spans="1:24">
      <c r="C32" s="38"/>
      <c r="E32" s="38"/>
      <c r="K32" s="38"/>
    </row>
    <row r="33" spans="3:11">
      <c r="C33" s="38"/>
      <c r="E33" s="38"/>
      <c r="F33" s="38"/>
      <c r="K33" s="38"/>
    </row>
    <row r="34" spans="3:11">
      <c r="C34" s="38"/>
      <c r="E34" s="38"/>
      <c r="F34" s="38"/>
      <c r="K34" s="38"/>
    </row>
    <row r="35" spans="3:11">
      <c r="C35" s="38"/>
      <c r="E35" s="38"/>
      <c r="F35" s="38"/>
      <c r="K35" s="38"/>
    </row>
    <row r="36" spans="3:11">
      <c r="C36" s="38"/>
      <c r="E36" s="38"/>
      <c r="F36" s="38"/>
      <c r="K36" s="38"/>
    </row>
    <row r="37" spans="3:11">
      <c r="C37" s="38"/>
      <c r="E37" s="38"/>
      <c r="F37" s="38"/>
    </row>
    <row r="38" spans="3:11">
      <c r="C38" s="38"/>
      <c r="E38" s="38"/>
      <c r="F38" s="38"/>
    </row>
    <row r="39" spans="3:11">
      <c r="C39" s="38"/>
      <c r="E39" s="38"/>
      <c r="F39" s="38"/>
    </row>
    <row r="40" spans="3:11">
      <c r="C40" s="38"/>
      <c r="E40" s="38"/>
      <c r="F40" s="38"/>
    </row>
    <row r="41" spans="3:11">
      <c r="C41" s="38"/>
      <c r="E41" s="38"/>
      <c r="F41" s="38"/>
    </row>
    <row r="42" spans="3:11">
      <c r="C42" s="38"/>
      <c r="E42" s="38"/>
      <c r="F42" s="38"/>
    </row>
    <row r="43" spans="3:11">
      <c r="C43" s="38"/>
      <c r="E43" s="38"/>
      <c r="F43" s="38"/>
    </row>
    <row r="44" spans="3:11">
      <c r="E44" s="38"/>
      <c r="F44" s="38"/>
    </row>
    <row r="45" spans="3:11">
      <c r="C45" s="38"/>
      <c r="E45" s="38"/>
      <c r="F45" s="38"/>
    </row>
    <row r="46" spans="3:11">
      <c r="C46" s="38"/>
      <c r="E46" s="38"/>
      <c r="F46" s="38"/>
    </row>
    <row r="47" spans="3:11">
      <c r="E47" s="38"/>
      <c r="F47" s="38"/>
    </row>
    <row r="48" spans="3:11">
      <c r="C48" s="38"/>
      <c r="E48" s="38"/>
      <c r="F48" s="38"/>
    </row>
    <row r="49" spans="6:6">
      <c r="F49" s="38"/>
    </row>
    <row r="50" spans="6:6">
      <c r="F50" s="38"/>
    </row>
    <row r="51" spans="6:6">
      <c r="F51" s="38"/>
    </row>
    <row r="52" spans="6:6">
      <c r="F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26"/>
  <sheetViews>
    <sheetView topLeftCell="A9" workbookViewId="0">
      <selection activeCell="E36" sqref="E36"/>
    </sheetView>
  </sheetViews>
  <sheetFormatPr defaultRowHeight="12.5"/>
  <cols>
    <col min="1" max="1" width="6.453125" customWidth="1"/>
    <col min="2" max="4" width="40.6328125" customWidth="1"/>
    <col min="5" max="6" width="18.08984375" customWidth="1"/>
    <col min="7" max="7" width="17.81640625" customWidth="1"/>
    <col min="8" max="8" width="18.54296875" customWidth="1"/>
    <col min="9" max="9" width="15.08984375" customWidth="1"/>
    <col min="10" max="10" width="17.08984375" customWidth="1"/>
    <col min="11" max="11" width="12.81640625" customWidth="1"/>
    <col min="12" max="13" width="16" customWidth="1"/>
    <col min="14" max="15" width="13.08984375" customWidth="1"/>
    <col min="16" max="17" width="16.08984375" customWidth="1"/>
    <col min="18" max="19" width="12.453125" customWidth="1"/>
  </cols>
  <sheetData>
    <row r="1" spans="2:24">
      <c r="B1" s="2" t="s">
        <v>95</v>
      </c>
      <c r="C1" s="2" t="s">
        <v>96</v>
      </c>
      <c r="D1" s="2"/>
      <c r="E1" s="2"/>
      <c r="F1" s="2"/>
      <c r="G1" s="2"/>
      <c r="H1" s="2"/>
      <c r="I1" s="2"/>
      <c r="J1" s="2"/>
    </row>
    <row r="3" spans="2:24" ht="14">
      <c r="B3" s="24" t="s">
        <v>560</v>
      </c>
      <c r="C3" s="24"/>
      <c r="D3" s="24"/>
      <c r="E3" s="24"/>
      <c r="F3" s="24"/>
      <c r="G3" s="24"/>
      <c r="H3" s="24"/>
      <c r="I3" s="24"/>
      <c r="J3" s="24"/>
    </row>
    <row r="4" spans="2:24">
      <c r="B4" s="4" t="s">
        <v>561</v>
      </c>
      <c r="C4" s="4"/>
      <c r="D4" s="4"/>
      <c r="E4" s="4"/>
      <c r="F4" s="4"/>
      <c r="G4" s="4"/>
      <c r="H4" s="4"/>
      <c r="I4" s="4"/>
      <c r="J4" s="4"/>
    </row>
    <row r="5" spans="2:24" ht="14.5">
      <c r="B5" s="25"/>
      <c r="C5" s="25"/>
      <c r="D5" s="25"/>
      <c r="E5" s="25"/>
      <c r="F5" s="25"/>
      <c r="G5" s="25"/>
      <c r="H5" s="25"/>
      <c r="I5" s="25"/>
      <c r="J5" s="25"/>
    </row>
    <row r="6" spans="2:24">
      <c r="B6" s="11" t="s">
        <v>103</v>
      </c>
      <c r="C6" s="11" t="s">
        <v>102</v>
      </c>
      <c r="D6" s="11"/>
      <c r="E6" s="11"/>
      <c r="F6" s="11"/>
      <c r="G6" s="11"/>
      <c r="H6" s="11"/>
      <c r="I6" s="11"/>
      <c r="J6" s="11"/>
    </row>
    <row r="7" spans="2:24">
      <c r="B7" s="42" t="s">
        <v>0</v>
      </c>
      <c r="C7" s="12" t="s">
        <v>56</v>
      </c>
      <c r="D7" s="43" t="s">
        <v>748</v>
      </c>
      <c r="E7" s="43" t="s">
        <v>743</v>
      </c>
      <c r="F7" s="43" t="s">
        <v>731</v>
      </c>
      <c r="G7" s="43" t="s">
        <v>719</v>
      </c>
      <c r="H7" s="43" t="s">
        <v>713</v>
      </c>
      <c r="I7" s="43" t="s">
        <v>706</v>
      </c>
      <c r="J7" s="43" t="s">
        <v>691</v>
      </c>
      <c r="K7" s="43" t="s">
        <v>683</v>
      </c>
      <c r="L7" s="43" t="s">
        <v>678</v>
      </c>
      <c r="M7" s="43" t="s">
        <v>567</v>
      </c>
      <c r="N7" s="43" t="s">
        <v>303</v>
      </c>
      <c r="O7" s="43" t="s">
        <v>302</v>
      </c>
      <c r="P7" s="43" t="s">
        <v>318</v>
      </c>
      <c r="Q7" s="43" t="s">
        <v>595</v>
      </c>
      <c r="S7" s="44">
        <v>2023</v>
      </c>
      <c r="T7" s="44">
        <v>2022</v>
      </c>
      <c r="U7" s="44">
        <v>2021</v>
      </c>
      <c r="V7" s="44">
        <v>2020</v>
      </c>
      <c r="W7" s="44">
        <v>2019</v>
      </c>
      <c r="X7" s="44">
        <v>2018</v>
      </c>
    </row>
    <row r="8" spans="2:24">
      <c r="B8" s="6" t="s">
        <v>332</v>
      </c>
      <c r="C8" s="46" t="s">
        <v>443</v>
      </c>
      <c r="D8" s="28">
        <v>78884</v>
      </c>
      <c r="E8" s="28">
        <v>74035</v>
      </c>
      <c r="F8" s="28">
        <v>74106</v>
      </c>
      <c r="G8" s="28">
        <v>63579</v>
      </c>
      <c r="H8" s="28">
        <v>66305</v>
      </c>
      <c r="I8" s="28">
        <v>60675</v>
      </c>
      <c r="J8" s="28">
        <f>+T8-K8-L8-M8</f>
        <v>64190</v>
      </c>
      <c r="K8" s="28">
        <v>54863</v>
      </c>
      <c r="L8" s="28">
        <v>56451</v>
      </c>
      <c r="M8" s="28">
        <v>53231</v>
      </c>
      <c r="N8" s="28">
        <v>53602</v>
      </c>
      <c r="O8" s="28">
        <v>45428</v>
      </c>
      <c r="P8" s="28">
        <v>48244</v>
      </c>
      <c r="Q8" s="28">
        <v>43868</v>
      </c>
      <c r="S8" s="28">
        <v>264665</v>
      </c>
      <c r="T8" s="28">
        <v>228735</v>
      </c>
      <c r="U8" s="28">
        <v>191142</v>
      </c>
      <c r="V8" s="28">
        <v>170723</v>
      </c>
      <c r="W8" s="28">
        <v>157053</v>
      </c>
      <c r="X8" s="28">
        <v>161269</v>
      </c>
    </row>
    <row r="9" spans="2:24">
      <c r="B9" s="6" t="s">
        <v>331</v>
      </c>
      <c r="C9" s="45" t="s">
        <v>444</v>
      </c>
      <c r="D9" s="28">
        <v>40493</v>
      </c>
      <c r="E9" s="28">
        <v>59028</v>
      </c>
      <c r="F9" s="28">
        <v>48920</v>
      </c>
      <c r="G9" s="28">
        <v>38405</v>
      </c>
      <c r="H9" s="28">
        <v>36172</v>
      </c>
      <c r="I9" s="28">
        <f>SUM(I10:I18)</f>
        <v>56120</v>
      </c>
      <c r="J9" s="28">
        <f t="shared" ref="J9:J23" si="0">+T9-K9-L9-M9</f>
        <v>33177</v>
      </c>
      <c r="K9" s="28">
        <v>74295</v>
      </c>
      <c r="L9" s="28">
        <v>39885</v>
      </c>
      <c r="M9" s="28">
        <f>SUM(M10:M18)</f>
        <v>57243</v>
      </c>
      <c r="N9" s="28">
        <v>37386</v>
      </c>
      <c r="O9" s="28">
        <v>33831</v>
      </c>
      <c r="P9" s="28">
        <v>31633</v>
      </c>
      <c r="Q9" s="28">
        <f>SUM(Q10:Q18)</f>
        <v>45867</v>
      </c>
      <c r="S9" s="28">
        <v>179617</v>
      </c>
      <c r="T9" s="28">
        <v>204600</v>
      </c>
      <c r="U9" s="28">
        <v>148717</v>
      </c>
      <c r="V9" s="28">
        <v>152733</v>
      </c>
      <c r="W9" s="28">
        <v>148643</v>
      </c>
      <c r="X9" s="28">
        <v>156191</v>
      </c>
    </row>
    <row r="10" spans="2:24">
      <c r="B10" s="6" t="s">
        <v>330</v>
      </c>
      <c r="C10" s="45" t="s">
        <v>445</v>
      </c>
      <c r="D10" s="28">
        <v>36241</v>
      </c>
      <c r="E10" s="28">
        <v>33152</v>
      </c>
      <c r="F10" s="28">
        <v>42273</v>
      </c>
      <c r="G10" s="28">
        <v>34258</v>
      </c>
      <c r="H10" s="28">
        <v>32264</v>
      </c>
      <c r="I10" s="28">
        <v>30079</v>
      </c>
      <c r="J10" s="28">
        <f t="shared" si="0"/>
        <v>35529</v>
      </c>
      <c r="K10" s="28">
        <v>29886</v>
      </c>
      <c r="L10" s="28">
        <v>30861</v>
      </c>
      <c r="M10" s="28">
        <v>27361</v>
      </c>
      <c r="N10" s="28">
        <v>31512</v>
      </c>
      <c r="O10" s="28">
        <v>28362</v>
      </c>
      <c r="P10" s="28">
        <v>26804</v>
      </c>
      <c r="Q10" s="28">
        <v>24724</v>
      </c>
      <c r="S10" s="28">
        <v>138874</v>
      </c>
      <c r="T10" s="28">
        <v>123637</v>
      </c>
      <c r="U10" s="28">
        <v>111402</v>
      </c>
      <c r="V10" s="28">
        <v>109058</v>
      </c>
      <c r="W10" s="28">
        <v>100158</v>
      </c>
      <c r="X10" s="28">
        <v>115600</v>
      </c>
    </row>
    <row r="11" spans="2:24">
      <c r="B11" s="6" t="s">
        <v>329</v>
      </c>
      <c r="C11" s="45" t="s">
        <v>446</v>
      </c>
      <c r="D11" s="28">
        <v>3349</v>
      </c>
      <c r="E11" s="28">
        <v>4419</v>
      </c>
      <c r="F11" s="28">
        <v>5889</v>
      </c>
      <c r="G11" s="28">
        <v>2548</v>
      </c>
      <c r="H11" s="28">
        <v>2706</v>
      </c>
      <c r="I11" s="28">
        <v>2741</v>
      </c>
      <c r="J11" s="28">
        <f t="shared" si="0"/>
        <v>2847</v>
      </c>
      <c r="K11" s="28">
        <v>2142</v>
      </c>
      <c r="L11" s="28">
        <v>2114</v>
      </c>
      <c r="M11" s="28">
        <v>2073</v>
      </c>
      <c r="N11" s="28">
        <v>2504</v>
      </c>
      <c r="O11" s="28">
        <v>1427</v>
      </c>
      <c r="P11" s="28">
        <v>1603</v>
      </c>
      <c r="Q11" s="28">
        <v>1720</v>
      </c>
      <c r="S11" s="28">
        <v>13884</v>
      </c>
      <c r="T11" s="28">
        <v>9176</v>
      </c>
      <c r="U11" s="28">
        <v>7254</v>
      </c>
      <c r="V11" s="28">
        <v>5480</v>
      </c>
      <c r="W11" s="28">
        <v>5452</v>
      </c>
      <c r="X11" s="28">
        <v>5518</v>
      </c>
    </row>
    <row r="12" spans="2:24">
      <c r="B12" s="6" t="s">
        <v>328</v>
      </c>
      <c r="C12" s="45" t="s">
        <v>447</v>
      </c>
      <c r="D12" s="28">
        <v>0</v>
      </c>
      <c r="E12" s="28">
        <v>20243</v>
      </c>
      <c r="F12" s="28">
        <v>105</v>
      </c>
      <c r="G12" s="28">
        <v>313</v>
      </c>
      <c r="H12" s="28">
        <v>301</v>
      </c>
      <c r="I12" s="28">
        <v>22366</v>
      </c>
      <c r="J12" s="28">
        <f t="shared" si="0"/>
        <v>-9265</v>
      </c>
      <c r="K12" s="28">
        <v>6150</v>
      </c>
      <c r="L12" s="28">
        <v>6035</v>
      </c>
      <c r="M12" s="28">
        <v>27092</v>
      </c>
      <c r="N12" s="28">
        <v>2769</v>
      </c>
      <c r="O12" s="28">
        <v>2938</v>
      </c>
      <c r="P12" s="28">
        <v>2591</v>
      </c>
      <c r="Q12" s="28">
        <v>18775</v>
      </c>
      <c r="S12" s="28">
        <v>23085</v>
      </c>
      <c r="T12" s="28">
        <v>30012</v>
      </c>
      <c r="U12" s="28">
        <v>27073</v>
      </c>
      <c r="V12" s="28">
        <v>35552</v>
      </c>
      <c r="W12" s="28">
        <v>39986</v>
      </c>
      <c r="X12" s="28">
        <v>32394</v>
      </c>
    </row>
    <row r="13" spans="2:24">
      <c r="B13" s="6" t="s">
        <v>327</v>
      </c>
      <c r="C13" s="45" t="s">
        <v>448</v>
      </c>
      <c r="D13" s="28">
        <v>873</v>
      </c>
      <c r="E13" s="28">
        <v>836</v>
      </c>
      <c r="F13" s="28">
        <v>698</v>
      </c>
      <c r="G13" s="28">
        <v>1181</v>
      </c>
      <c r="H13" s="28">
        <v>824</v>
      </c>
      <c r="I13" s="28">
        <v>623</v>
      </c>
      <c r="J13" s="28">
        <f t="shared" si="0"/>
        <v>645</v>
      </c>
      <c r="K13" s="28">
        <v>1040</v>
      </c>
      <c r="L13" s="28">
        <v>802</v>
      </c>
      <c r="M13" s="28">
        <v>644</v>
      </c>
      <c r="N13" s="28">
        <v>559</v>
      </c>
      <c r="O13" s="28">
        <v>1034</v>
      </c>
      <c r="P13" s="28">
        <v>559</v>
      </c>
      <c r="Q13" s="28">
        <v>609</v>
      </c>
      <c r="S13" s="28">
        <v>3326</v>
      </c>
      <c r="T13" s="28">
        <v>3131</v>
      </c>
      <c r="U13" s="28">
        <v>2761</v>
      </c>
      <c r="V13" s="28">
        <v>2360</v>
      </c>
      <c r="W13" s="28">
        <v>2819</v>
      </c>
      <c r="X13" s="28">
        <v>2271</v>
      </c>
    </row>
    <row r="14" spans="2:24" ht="21">
      <c r="B14" s="6" t="s">
        <v>326</v>
      </c>
      <c r="C14" s="45" t="s">
        <v>449</v>
      </c>
      <c r="D14" s="28">
        <v>0</v>
      </c>
      <c r="E14" s="28">
        <v>348</v>
      </c>
      <c r="F14" s="28">
        <v>-328</v>
      </c>
      <c r="G14" s="28">
        <v>328</v>
      </c>
      <c r="H14" s="28">
        <v>0</v>
      </c>
      <c r="I14" s="28">
        <v>0</v>
      </c>
      <c r="J14" s="28">
        <f t="shared" si="0"/>
        <v>39</v>
      </c>
      <c r="K14" s="28">
        <v>56</v>
      </c>
      <c r="L14" s="28">
        <v>50</v>
      </c>
      <c r="M14" s="28">
        <v>50</v>
      </c>
      <c r="N14" s="28">
        <v>19</v>
      </c>
      <c r="O14" s="28">
        <v>48</v>
      </c>
      <c r="P14" s="28">
        <v>53</v>
      </c>
      <c r="Q14" s="28">
        <v>16</v>
      </c>
      <c r="S14" s="28">
        <v>0</v>
      </c>
      <c r="T14" s="28">
        <v>195</v>
      </c>
      <c r="U14" s="28">
        <v>136</v>
      </c>
      <c r="V14" s="28">
        <v>192</v>
      </c>
      <c r="W14" s="28">
        <v>119</v>
      </c>
      <c r="X14" s="28">
        <v>106</v>
      </c>
    </row>
    <row r="15" spans="2:24" ht="21">
      <c r="B15" s="6" t="s">
        <v>684</v>
      </c>
      <c r="C15" s="45" t="s">
        <v>685</v>
      </c>
      <c r="D15" s="28">
        <v>0</v>
      </c>
      <c r="E15" s="28">
        <v>0</v>
      </c>
      <c r="F15" s="28">
        <v>328</v>
      </c>
      <c r="G15" s="28">
        <v>-328</v>
      </c>
      <c r="H15" s="28">
        <v>47</v>
      </c>
      <c r="I15" s="28">
        <v>281</v>
      </c>
      <c r="J15" s="28">
        <f t="shared" si="0"/>
        <v>3359</v>
      </c>
      <c r="K15" s="28">
        <v>34999</v>
      </c>
      <c r="L15" s="28"/>
      <c r="M15" s="28"/>
      <c r="N15" s="28"/>
      <c r="O15" s="28"/>
      <c r="P15" s="28"/>
      <c r="Q15" s="28"/>
      <c r="S15" s="28">
        <v>328</v>
      </c>
      <c r="T15" s="28">
        <v>38358</v>
      </c>
      <c r="U15" s="28"/>
      <c r="V15" s="28"/>
      <c r="W15" s="28"/>
      <c r="X15" s="28"/>
    </row>
    <row r="16" spans="2:24">
      <c r="B16" s="6" t="s">
        <v>325</v>
      </c>
      <c r="C16" s="45" t="s">
        <v>450</v>
      </c>
      <c r="D16" s="28">
        <v>30</v>
      </c>
      <c r="E16" s="28">
        <v>30</v>
      </c>
      <c r="F16" s="28">
        <v>30</v>
      </c>
      <c r="G16" s="28">
        <v>30</v>
      </c>
      <c r="H16" s="28">
        <v>30</v>
      </c>
      <c r="I16" s="28">
        <v>30</v>
      </c>
      <c r="J16" s="28">
        <f t="shared" si="0"/>
        <v>23</v>
      </c>
      <c r="K16" s="28">
        <v>22</v>
      </c>
      <c r="L16" s="28">
        <v>23</v>
      </c>
      <c r="M16" s="28">
        <v>23</v>
      </c>
      <c r="N16" s="28">
        <v>23</v>
      </c>
      <c r="O16" s="28">
        <v>22</v>
      </c>
      <c r="P16" s="28">
        <v>23</v>
      </c>
      <c r="Q16" s="28">
        <v>23</v>
      </c>
      <c r="S16" s="28">
        <v>120</v>
      </c>
      <c r="T16" s="28">
        <v>91</v>
      </c>
      <c r="U16" s="28">
        <v>91</v>
      </c>
      <c r="V16" s="28">
        <v>91</v>
      </c>
      <c r="W16" s="28">
        <v>91</v>
      </c>
      <c r="X16" s="28">
        <v>91</v>
      </c>
    </row>
    <row r="17" spans="2:24" ht="21">
      <c r="B17" s="6" t="s">
        <v>720</v>
      </c>
      <c r="C17" s="45" t="s">
        <v>721</v>
      </c>
      <c r="D17" s="28">
        <v>0</v>
      </c>
      <c r="E17" s="28"/>
      <c r="F17" s="28"/>
      <c r="G17" s="28">
        <v>75</v>
      </c>
      <c r="H17" s="28"/>
      <c r="I17" s="28"/>
      <c r="J17" s="28"/>
      <c r="K17" s="28"/>
      <c r="L17" s="28"/>
      <c r="M17" s="28"/>
      <c r="N17" s="28"/>
      <c r="O17" s="28"/>
      <c r="P17" s="28"/>
      <c r="Q17" s="28"/>
      <c r="S17" s="28">
        <v>0</v>
      </c>
      <c r="T17" s="28"/>
      <c r="U17" s="28"/>
      <c r="V17" s="28"/>
      <c r="W17" s="28"/>
      <c r="X17" s="28"/>
    </row>
    <row r="18" spans="2:24">
      <c r="B18" s="6" t="s">
        <v>324</v>
      </c>
      <c r="C18" s="45" t="s">
        <v>596</v>
      </c>
      <c r="D18" s="28">
        <v>0</v>
      </c>
      <c r="E18" s="28">
        <v>0</v>
      </c>
      <c r="F18" s="28">
        <v>0</v>
      </c>
      <c r="G18" s="28">
        <v>0</v>
      </c>
      <c r="H18" s="28">
        <v>0</v>
      </c>
      <c r="I18" s="28">
        <v>0</v>
      </c>
      <c r="J18" s="28">
        <f t="shared" si="0"/>
        <v>0</v>
      </c>
      <c r="K18" s="28">
        <v>0</v>
      </c>
      <c r="L18" s="28">
        <v>0</v>
      </c>
      <c r="M18" s="28">
        <v>0</v>
      </c>
      <c r="N18" s="28">
        <v>0</v>
      </c>
      <c r="O18" s="28">
        <v>0</v>
      </c>
      <c r="P18" s="28">
        <v>0</v>
      </c>
      <c r="Q18" s="28">
        <v>0</v>
      </c>
      <c r="S18" s="28">
        <v>0</v>
      </c>
      <c r="T18" s="28">
        <v>0</v>
      </c>
      <c r="U18" s="28">
        <v>0</v>
      </c>
      <c r="V18" s="28">
        <v>0</v>
      </c>
      <c r="W18" s="28">
        <v>18</v>
      </c>
      <c r="X18" s="28">
        <v>211</v>
      </c>
    </row>
    <row r="19" spans="2:24">
      <c r="B19" s="6" t="s">
        <v>323</v>
      </c>
      <c r="C19" s="45" t="s">
        <v>451</v>
      </c>
      <c r="D19" s="28">
        <v>19620</v>
      </c>
      <c r="E19" s="28">
        <v>18960</v>
      </c>
      <c r="F19" s="28">
        <v>19319</v>
      </c>
      <c r="G19" s="28">
        <v>18347</v>
      </c>
      <c r="H19" s="28">
        <v>18459</v>
      </c>
      <c r="I19" s="28">
        <f>SUM(I20:I22)</f>
        <v>17759</v>
      </c>
      <c r="J19" s="28">
        <f t="shared" si="0"/>
        <v>16644</v>
      </c>
      <c r="K19" s="28">
        <v>15591</v>
      </c>
      <c r="L19" s="28">
        <v>15369</v>
      </c>
      <c r="M19" s="28">
        <f>SUM(M20:M22)</f>
        <v>15129</v>
      </c>
      <c r="N19" s="28">
        <v>14420</v>
      </c>
      <c r="O19" s="28">
        <v>13975</v>
      </c>
      <c r="P19" s="28">
        <v>13801</v>
      </c>
      <c r="Q19" s="28">
        <f>SUM(Q20:Q22)</f>
        <v>13647</v>
      </c>
      <c r="S19" s="28">
        <v>73884</v>
      </c>
      <c r="T19" s="28">
        <v>62733</v>
      </c>
      <c r="U19" s="28">
        <v>55843</v>
      </c>
      <c r="V19" s="28">
        <v>52905</v>
      </c>
      <c r="W19" s="28">
        <v>55658</v>
      </c>
      <c r="X19" s="28">
        <v>39783</v>
      </c>
    </row>
    <row r="20" spans="2:24">
      <c r="B20" s="6" t="s">
        <v>322</v>
      </c>
      <c r="C20" s="45" t="s">
        <v>452</v>
      </c>
      <c r="D20" s="28">
        <v>5123</v>
      </c>
      <c r="E20" s="28">
        <v>5073</v>
      </c>
      <c r="F20" s="28">
        <v>4976</v>
      </c>
      <c r="G20" s="28">
        <v>4962</v>
      </c>
      <c r="H20" s="28">
        <v>4915</v>
      </c>
      <c r="I20" s="28">
        <v>4825</v>
      </c>
      <c r="J20" s="28">
        <f t="shared" si="0"/>
        <v>4255</v>
      </c>
      <c r="K20" s="28">
        <v>3875</v>
      </c>
      <c r="L20" s="28">
        <v>3794</v>
      </c>
      <c r="M20" s="28">
        <v>3637</v>
      </c>
      <c r="N20" s="28">
        <v>3368</v>
      </c>
      <c r="O20" s="28">
        <v>3274</v>
      </c>
      <c r="P20" s="28">
        <v>3313</v>
      </c>
      <c r="Q20" s="28">
        <v>3548</v>
      </c>
      <c r="S20" s="28">
        <v>19678</v>
      </c>
      <c r="T20" s="28">
        <v>15561</v>
      </c>
      <c r="U20" s="28">
        <v>13503</v>
      </c>
      <c r="V20" s="28">
        <v>12961</v>
      </c>
      <c r="W20" s="28">
        <v>12587</v>
      </c>
      <c r="X20" s="28">
        <v>14240</v>
      </c>
    </row>
    <row r="21" spans="2:24">
      <c r="B21" s="6" t="s">
        <v>321</v>
      </c>
      <c r="C21" s="45" t="s">
        <v>453</v>
      </c>
      <c r="D21" s="28">
        <v>9917</v>
      </c>
      <c r="E21" s="28">
        <v>9739</v>
      </c>
      <c r="F21" s="28">
        <v>9871</v>
      </c>
      <c r="G21" s="28">
        <v>9481</v>
      </c>
      <c r="H21" s="28">
        <v>9310</v>
      </c>
      <c r="I21" s="28">
        <v>8677</v>
      </c>
      <c r="J21" s="28">
        <f t="shared" si="0"/>
        <v>8158</v>
      </c>
      <c r="K21" s="28">
        <v>7721</v>
      </c>
      <c r="L21" s="28">
        <v>7327</v>
      </c>
      <c r="M21" s="28">
        <v>7236</v>
      </c>
      <c r="N21" s="28">
        <v>6999</v>
      </c>
      <c r="O21" s="28">
        <v>6721</v>
      </c>
      <c r="P21" s="28">
        <v>6790</v>
      </c>
      <c r="Q21" s="28">
        <v>6690</v>
      </c>
      <c r="S21" s="28">
        <v>37339</v>
      </c>
      <c r="T21" s="28">
        <v>30442</v>
      </c>
      <c r="U21" s="28">
        <v>27200</v>
      </c>
      <c r="V21" s="28">
        <v>24402</v>
      </c>
      <c r="W21" s="28">
        <v>25675</v>
      </c>
      <c r="X21" s="28">
        <v>25543</v>
      </c>
    </row>
    <row r="22" spans="2:24">
      <c r="B22" s="6" t="s">
        <v>320</v>
      </c>
      <c r="C22" s="45" t="s">
        <v>454</v>
      </c>
      <c r="D22" s="28">
        <v>4580</v>
      </c>
      <c r="E22" s="28">
        <v>4148</v>
      </c>
      <c r="F22" s="28">
        <v>4472</v>
      </c>
      <c r="G22" s="28">
        <v>3904</v>
      </c>
      <c r="H22" s="28">
        <v>4234</v>
      </c>
      <c r="I22" s="28">
        <v>4257</v>
      </c>
      <c r="J22" s="28">
        <f t="shared" si="0"/>
        <v>4231</v>
      </c>
      <c r="K22" s="28">
        <v>3995</v>
      </c>
      <c r="L22" s="28">
        <v>4248</v>
      </c>
      <c r="M22" s="28">
        <v>4256</v>
      </c>
      <c r="N22" s="28">
        <v>4053</v>
      </c>
      <c r="O22" s="28">
        <v>3980</v>
      </c>
      <c r="P22" s="28">
        <v>3698</v>
      </c>
      <c r="Q22" s="28">
        <v>3409</v>
      </c>
      <c r="S22" s="28">
        <v>16867</v>
      </c>
      <c r="T22" s="28">
        <v>16730</v>
      </c>
      <c r="U22" s="28">
        <v>15140</v>
      </c>
      <c r="V22" s="28">
        <v>15542</v>
      </c>
      <c r="W22" s="28">
        <v>17396</v>
      </c>
      <c r="X22" s="28">
        <v>0</v>
      </c>
    </row>
    <row r="23" spans="2:24" ht="13">
      <c r="B23" s="6" t="s">
        <v>319</v>
      </c>
      <c r="C23" s="62" t="s">
        <v>455</v>
      </c>
      <c r="D23" s="52">
        <v>138997</v>
      </c>
      <c r="E23" s="52">
        <v>152023</v>
      </c>
      <c r="F23" s="52">
        <v>142345</v>
      </c>
      <c r="G23" s="52">
        <v>120331</v>
      </c>
      <c r="H23" s="52">
        <v>120936</v>
      </c>
      <c r="I23" s="52">
        <f>SUM(I8:I9)+I19</f>
        <v>134554</v>
      </c>
      <c r="J23" s="52">
        <f t="shared" si="0"/>
        <v>114011</v>
      </c>
      <c r="K23" s="52">
        <v>144749</v>
      </c>
      <c r="L23" s="52">
        <v>111705</v>
      </c>
      <c r="M23" s="52">
        <f>SUM(M8:M9)+M19</f>
        <v>125603</v>
      </c>
      <c r="N23" s="52">
        <v>105408</v>
      </c>
      <c r="O23" s="52">
        <v>93234</v>
      </c>
      <c r="P23" s="52">
        <v>93678</v>
      </c>
      <c r="Q23" s="52">
        <f>SUM(Q8:Q9)+Q19</f>
        <v>103382</v>
      </c>
      <c r="R23" s="63"/>
      <c r="S23" s="52">
        <v>518166</v>
      </c>
      <c r="T23" s="52">
        <v>496068</v>
      </c>
      <c r="U23" s="52">
        <v>395702</v>
      </c>
      <c r="V23" s="52">
        <f>SUM(V8:V9)+V19</f>
        <v>376361</v>
      </c>
      <c r="W23" s="52">
        <v>361354</v>
      </c>
      <c r="X23" s="52">
        <v>357243</v>
      </c>
    </row>
    <row r="25" spans="2:24">
      <c r="Q25" s="28"/>
    </row>
    <row r="26" spans="2:24">
      <c r="Q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25"/>
  <sheetViews>
    <sheetView topLeftCell="A10" workbookViewId="0">
      <selection activeCell="D9" sqref="D9:D14"/>
    </sheetView>
  </sheetViews>
  <sheetFormatPr defaultRowHeight="12.5"/>
  <cols>
    <col min="1" max="1" width="5.81640625" customWidth="1"/>
    <col min="2" max="2" width="40.90625" customWidth="1"/>
    <col min="3" max="4" width="37.1796875" customWidth="1"/>
    <col min="5" max="6" width="20.1796875" customWidth="1"/>
    <col min="7" max="7" width="23.453125" customWidth="1"/>
    <col min="8" max="8" width="21.36328125" customWidth="1"/>
    <col min="9" max="9" width="20.1796875" customWidth="1"/>
    <col min="10" max="10" width="18.1796875" customWidth="1"/>
    <col min="11" max="11" width="16.1796875" customWidth="1"/>
    <col min="12" max="12" width="13.90625" customWidth="1"/>
    <col min="13" max="13" width="13.54296875" customWidth="1"/>
    <col min="14" max="14" width="13.453125" customWidth="1"/>
    <col min="15" max="15" width="15.36328125" customWidth="1"/>
    <col min="16" max="16" width="13.36328125" customWidth="1"/>
    <col min="17" max="19" width="12.81640625" customWidth="1"/>
  </cols>
  <sheetData>
    <row r="1" spans="2:24">
      <c r="B1" s="2" t="s">
        <v>95</v>
      </c>
      <c r="C1" s="2" t="s">
        <v>96</v>
      </c>
      <c r="D1" s="2"/>
      <c r="E1" s="2"/>
      <c r="F1" s="2"/>
      <c r="G1" s="2"/>
      <c r="H1" s="2"/>
      <c r="I1" s="2"/>
      <c r="J1" s="2"/>
      <c r="K1" s="2"/>
    </row>
    <row r="3" spans="2:24" ht="14">
      <c r="B3" s="24" t="s">
        <v>304</v>
      </c>
      <c r="C3" s="24"/>
      <c r="D3" s="24"/>
      <c r="E3" s="24"/>
      <c r="F3" s="24"/>
      <c r="G3" s="24"/>
      <c r="H3" s="24"/>
      <c r="I3" s="24"/>
      <c r="J3" s="24"/>
      <c r="K3" s="24"/>
    </row>
    <row r="4" spans="2:24">
      <c r="B4" s="4" t="s">
        <v>35</v>
      </c>
      <c r="C4" s="4"/>
      <c r="D4" s="4"/>
      <c r="E4" s="4"/>
      <c r="F4" s="4"/>
      <c r="G4" s="4"/>
      <c r="H4" s="4"/>
      <c r="I4" s="4"/>
      <c r="J4" s="4"/>
      <c r="K4" s="4"/>
    </row>
    <row r="5" spans="2:24" ht="14.5">
      <c r="B5" s="25"/>
      <c r="C5" s="25"/>
      <c r="D5" s="25"/>
      <c r="E5" s="25"/>
      <c r="F5" s="25"/>
      <c r="G5" s="25"/>
      <c r="H5" s="25"/>
      <c r="I5" s="25"/>
      <c r="J5" s="25"/>
      <c r="K5" s="25"/>
    </row>
    <row r="6" spans="2:24">
      <c r="B6" s="11" t="s">
        <v>103</v>
      </c>
      <c r="C6" s="11" t="s">
        <v>102</v>
      </c>
      <c r="D6" s="11"/>
      <c r="E6" s="11"/>
      <c r="F6" s="11"/>
      <c r="G6" s="11"/>
      <c r="H6" s="11"/>
      <c r="I6" s="11"/>
      <c r="J6" s="11"/>
      <c r="K6" s="11"/>
    </row>
    <row r="7" spans="2:24">
      <c r="B7" s="42" t="s">
        <v>0</v>
      </c>
      <c r="C7" s="12" t="s">
        <v>56</v>
      </c>
      <c r="D7" s="43" t="s">
        <v>748</v>
      </c>
      <c r="E7" s="43" t="s">
        <v>743</v>
      </c>
      <c r="F7" s="43" t="s">
        <v>731</v>
      </c>
      <c r="G7" s="43" t="s">
        <v>719</v>
      </c>
      <c r="H7" s="43" t="s">
        <v>713</v>
      </c>
      <c r="I7" s="43" t="s">
        <v>706</v>
      </c>
      <c r="J7" s="43" t="s">
        <v>691</v>
      </c>
      <c r="K7" s="43" t="s">
        <v>683</v>
      </c>
      <c r="L7" s="43" t="s">
        <v>678</v>
      </c>
      <c r="M7" s="43" t="s">
        <v>567</v>
      </c>
      <c r="N7" s="43" t="s">
        <v>303</v>
      </c>
      <c r="O7" s="43" t="s">
        <v>302</v>
      </c>
      <c r="P7" s="42" t="s">
        <v>318</v>
      </c>
      <c r="Q7" s="42" t="s">
        <v>567</v>
      </c>
      <c r="S7" s="42">
        <v>2023</v>
      </c>
      <c r="T7" s="42">
        <v>2022</v>
      </c>
      <c r="U7" s="42">
        <v>2021</v>
      </c>
      <c r="V7" s="42">
        <v>2020</v>
      </c>
      <c r="W7" s="42">
        <v>2019</v>
      </c>
      <c r="X7" s="42">
        <v>2018</v>
      </c>
    </row>
    <row r="8" spans="2:24" ht="21.65" customHeight="1">
      <c r="B8" s="6" t="s">
        <v>4</v>
      </c>
      <c r="C8" s="49" t="s">
        <v>428</v>
      </c>
      <c r="D8" s="52">
        <v>40835</v>
      </c>
      <c r="E8" s="52">
        <v>43508</v>
      </c>
      <c r="F8" s="52">
        <v>45738</v>
      </c>
      <c r="G8" s="52">
        <v>43363</v>
      </c>
      <c r="H8" s="52">
        <v>42400</v>
      </c>
      <c r="I8" s="52">
        <f>SUM(I9:I14)</f>
        <v>43189</v>
      </c>
      <c r="J8" s="52">
        <v>38775</v>
      </c>
      <c r="K8" s="52">
        <v>38686</v>
      </c>
      <c r="L8" s="52">
        <v>39677</v>
      </c>
      <c r="M8" s="52">
        <v>50854</v>
      </c>
      <c r="N8" s="52">
        <v>47166</v>
      </c>
      <c r="O8" s="52">
        <v>44086</v>
      </c>
      <c r="P8" s="52">
        <v>43586</v>
      </c>
      <c r="Q8" s="52">
        <v>46904</v>
      </c>
      <c r="S8" s="28">
        <v>174690</v>
      </c>
      <c r="T8" s="28">
        <f>SUM(T9:T14)</f>
        <v>167992</v>
      </c>
      <c r="U8" s="28">
        <v>181742</v>
      </c>
      <c r="V8" s="28">
        <f>SUM(V9:V14)</f>
        <v>171918</v>
      </c>
      <c r="W8" s="28">
        <v>132065</v>
      </c>
      <c r="X8" s="28">
        <v>135027</v>
      </c>
    </row>
    <row r="9" spans="2:24">
      <c r="B9" s="6" t="s">
        <v>317</v>
      </c>
      <c r="C9" s="45" t="s">
        <v>429</v>
      </c>
      <c r="D9" s="28">
        <v>21781</v>
      </c>
      <c r="E9" s="28">
        <v>22510</v>
      </c>
      <c r="F9" s="28">
        <v>24690</v>
      </c>
      <c r="G9" s="28">
        <v>22244</v>
      </c>
      <c r="H9" s="28">
        <v>21944</v>
      </c>
      <c r="I9" s="28">
        <v>22698</v>
      </c>
      <c r="J9" s="28">
        <v>18503</v>
      </c>
      <c r="K9" s="28">
        <v>18313</v>
      </c>
      <c r="L9" s="28">
        <v>19306</v>
      </c>
      <c r="M9" s="28">
        <v>30274</v>
      </c>
      <c r="N9" s="28">
        <v>26660</v>
      </c>
      <c r="O9" s="28">
        <v>23170</v>
      </c>
      <c r="P9" s="28">
        <v>22654</v>
      </c>
      <c r="Q9" s="28">
        <v>27972</v>
      </c>
      <c r="S9" s="28">
        <v>91576</v>
      </c>
      <c r="T9" s="28">
        <v>86396</v>
      </c>
      <c r="U9" s="28">
        <v>100456</v>
      </c>
      <c r="V9" s="28">
        <v>101450</v>
      </c>
      <c r="W9" s="28">
        <v>59555</v>
      </c>
      <c r="X9" s="28">
        <v>62504</v>
      </c>
    </row>
    <row r="10" spans="2:24" ht="21">
      <c r="B10" s="6" t="s">
        <v>316</v>
      </c>
      <c r="C10" s="45" t="s">
        <v>430</v>
      </c>
      <c r="D10" s="28">
        <v>8971</v>
      </c>
      <c r="E10" s="28">
        <v>9138</v>
      </c>
      <c r="F10" s="28">
        <v>8630</v>
      </c>
      <c r="G10" s="28">
        <v>9133</v>
      </c>
      <c r="H10" s="28">
        <v>8842</v>
      </c>
      <c r="I10" s="28">
        <v>8662</v>
      </c>
      <c r="J10" s="28">
        <v>8843</v>
      </c>
      <c r="K10" s="28">
        <v>8829</v>
      </c>
      <c r="L10" s="28">
        <v>9167</v>
      </c>
      <c r="M10" s="28">
        <v>9062</v>
      </c>
      <c r="N10" s="28">
        <v>9328</v>
      </c>
      <c r="O10" s="28">
        <v>9403</v>
      </c>
      <c r="P10" s="28">
        <v>7906</v>
      </c>
      <c r="Q10" s="28">
        <v>10080</v>
      </c>
      <c r="S10" s="28">
        <v>35267</v>
      </c>
      <c r="T10" s="28">
        <v>35901</v>
      </c>
      <c r="U10" s="28">
        <v>36717</v>
      </c>
      <c r="V10" s="28">
        <v>32637</v>
      </c>
      <c r="W10" s="28">
        <v>34791</v>
      </c>
      <c r="X10" s="28">
        <v>39648</v>
      </c>
    </row>
    <row r="11" spans="2:24">
      <c r="B11" s="6" t="s">
        <v>315</v>
      </c>
      <c r="C11" s="45" t="s">
        <v>431</v>
      </c>
      <c r="D11" s="28">
        <v>8461</v>
      </c>
      <c r="E11" s="28">
        <v>8861</v>
      </c>
      <c r="F11" s="28">
        <v>10748</v>
      </c>
      <c r="G11" s="28">
        <v>10301</v>
      </c>
      <c r="H11" s="28">
        <v>9432</v>
      </c>
      <c r="I11" s="28">
        <v>10025</v>
      </c>
      <c r="J11" s="28">
        <v>9986</v>
      </c>
      <c r="K11" s="28">
        <v>9965</v>
      </c>
      <c r="L11" s="28">
        <v>9480</v>
      </c>
      <c r="M11" s="28">
        <v>8899</v>
      </c>
      <c r="N11" s="28">
        <v>9506</v>
      </c>
      <c r="O11" s="28">
        <v>9748</v>
      </c>
      <c r="P11" s="28">
        <v>11461</v>
      </c>
      <c r="Q11" s="28">
        <v>6962</v>
      </c>
      <c r="S11" s="28">
        <v>40506</v>
      </c>
      <c r="T11" s="28">
        <v>38330</v>
      </c>
      <c r="U11" s="28">
        <v>37677</v>
      </c>
      <c r="V11" s="28">
        <v>31281</v>
      </c>
      <c r="W11" s="28">
        <v>32139</v>
      </c>
      <c r="X11" s="28">
        <v>27740</v>
      </c>
    </row>
    <row r="12" spans="2:24">
      <c r="B12" s="6" t="s">
        <v>314</v>
      </c>
      <c r="C12" s="45" t="s">
        <v>432</v>
      </c>
      <c r="D12" s="28">
        <v>1394</v>
      </c>
      <c r="E12" s="28">
        <v>2818</v>
      </c>
      <c r="F12" s="28">
        <v>1473</v>
      </c>
      <c r="G12" s="28">
        <v>1539</v>
      </c>
      <c r="H12" s="28">
        <v>2035</v>
      </c>
      <c r="I12" s="28">
        <v>1670</v>
      </c>
      <c r="J12" s="28">
        <v>1329</v>
      </c>
      <c r="K12" s="28">
        <v>1460</v>
      </c>
      <c r="L12" s="28">
        <v>1596</v>
      </c>
      <c r="M12" s="28">
        <v>2480</v>
      </c>
      <c r="N12" s="28">
        <v>1587</v>
      </c>
      <c r="O12" s="28">
        <v>1624</v>
      </c>
      <c r="P12" s="28">
        <v>1431</v>
      </c>
      <c r="Q12" s="28">
        <v>1713</v>
      </c>
      <c r="S12" s="28">
        <v>6717</v>
      </c>
      <c r="T12" s="28">
        <v>6865</v>
      </c>
      <c r="U12" s="28">
        <v>6355</v>
      </c>
      <c r="V12" s="28">
        <v>5943</v>
      </c>
      <c r="W12" s="28">
        <v>5071</v>
      </c>
      <c r="X12" s="28">
        <v>4636</v>
      </c>
    </row>
    <row r="13" spans="2:24" ht="21">
      <c r="B13" s="6" t="s">
        <v>313</v>
      </c>
      <c r="C13" s="45" t="s">
        <v>433</v>
      </c>
      <c r="D13" s="28">
        <v>225</v>
      </c>
      <c r="E13" s="28">
        <v>180</v>
      </c>
      <c r="F13" s="28">
        <v>195</v>
      </c>
      <c r="G13" s="28">
        <v>144</v>
      </c>
      <c r="H13" s="28">
        <v>146</v>
      </c>
      <c r="I13" s="28">
        <v>132</v>
      </c>
      <c r="J13" s="28">
        <v>114</v>
      </c>
      <c r="K13" s="28">
        <v>117</v>
      </c>
      <c r="L13" s="28">
        <v>126</v>
      </c>
      <c r="M13" s="28">
        <v>137</v>
      </c>
      <c r="N13" s="28">
        <v>83</v>
      </c>
      <c r="O13" s="28">
        <v>139</v>
      </c>
      <c r="P13" s="28">
        <v>133</v>
      </c>
      <c r="Q13" s="28">
        <v>177</v>
      </c>
      <c r="S13" s="28">
        <v>617</v>
      </c>
      <c r="T13" s="28">
        <v>494</v>
      </c>
      <c r="U13" s="28">
        <v>532</v>
      </c>
      <c r="V13" s="28">
        <v>605</v>
      </c>
      <c r="W13" s="28">
        <v>496</v>
      </c>
      <c r="X13" s="28">
        <v>497</v>
      </c>
    </row>
    <row r="14" spans="2:24">
      <c r="B14" s="6" t="s">
        <v>305</v>
      </c>
      <c r="C14" s="45" t="s">
        <v>434</v>
      </c>
      <c r="D14" s="28">
        <v>3</v>
      </c>
      <c r="E14" s="28">
        <v>1</v>
      </c>
      <c r="F14" s="28">
        <v>2</v>
      </c>
      <c r="G14" s="28">
        <v>2</v>
      </c>
      <c r="H14" s="28">
        <v>1</v>
      </c>
      <c r="I14" s="28">
        <v>2</v>
      </c>
      <c r="J14" s="28">
        <v>0</v>
      </c>
      <c r="K14" s="28">
        <v>2</v>
      </c>
      <c r="L14" s="28">
        <v>2</v>
      </c>
      <c r="M14" s="28">
        <v>2</v>
      </c>
      <c r="N14" s="28">
        <v>2</v>
      </c>
      <c r="O14" s="28">
        <v>2</v>
      </c>
      <c r="P14" s="28">
        <v>1</v>
      </c>
      <c r="Q14" s="28">
        <v>0</v>
      </c>
      <c r="S14" s="28">
        <v>7</v>
      </c>
      <c r="T14" s="28">
        <v>6</v>
      </c>
      <c r="U14" s="28">
        <v>5</v>
      </c>
      <c r="V14" s="28">
        <v>2</v>
      </c>
      <c r="W14" s="28">
        <v>13</v>
      </c>
      <c r="X14" s="28">
        <v>2</v>
      </c>
    </row>
    <row r="15" spans="2:24" ht="28.75" customHeight="1">
      <c r="B15" s="6" t="s">
        <v>5</v>
      </c>
      <c r="C15" s="62" t="s">
        <v>435</v>
      </c>
      <c r="D15" s="52">
        <v>11003</v>
      </c>
      <c r="E15" s="52">
        <v>9680</v>
      </c>
      <c r="F15" s="52">
        <v>10749</v>
      </c>
      <c r="G15" s="52">
        <v>10814</v>
      </c>
      <c r="H15" s="52">
        <v>10949</v>
      </c>
      <c r="I15" s="52">
        <f>SUM(I16:I23)-I17</f>
        <v>10653</v>
      </c>
      <c r="J15" s="52">
        <v>8881</v>
      </c>
      <c r="K15" s="52">
        <v>9571</v>
      </c>
      <c r="L15" s="52">
        <v>9624</v>
      </c>
      <c r="M15" s="52">
        <v>12348</v>
      </c>
      <c r="N15" s="52">
        <v>10257</v>
      </c>
      <c r="O15" s="52">
        <v>8935</v>
      </c>
      <c r="P15" s="52">
        <v>9821</v>
      </c>
      <c r="Q15" s="52">
        <v>10875</v>
      </c>
      <c r="S15" s="28">
        <v>43165</v>
      </c>
      <c r="T15" s="28">
        <f>SUM(T16:T23)-T17</f>
        <v>40424</v>
      </c>
      <c r="U15" s="28">
        <v>39888</v>
      </c>
      <c r="V15" s="28">
        <f>SUM(V16:V23)-V17</f>
        <v>37328</v>
      </c>
      <c r="W15" s="28">
        <v>33692</v>
      </c>
      <c r="X15" s="28">
        <v>37133</v>
      </c>
    </row>
    <row r="16" spans="2:24">
      <c r="B16" s="6" t="s">
        <v>312</v>
      </c>
      <c r="C16" s="45" t="s">
        <v>436</v>
      </c>
      <c r="D16" s="28">
        <v>8254</v>
      </c>
      <c r="E16" s="28">
        <v>7629</v>
      </c>
      <c r="F16" s="28">
        <v>8326</v>
      </c>
      <c r="G16" s="28">
        <v>8604</v>
      </c>
      <c r="H16" s="28">
        <v>8330</v>
      </c>
      <c r="I16" s="28">
        <v>8803</v>
      </c>
      <c r="J16" s="28">
        <v>6585</v>
      </c>
      <c r="K16" s="28">
        <v>7120</v>
      </c>
      <c r="L16" s="28">
        <v>6856</v>
      </c>
      <c r="M16" s="28">
        <v>9708</v>
      </c>
      <c r="N16" s="28">
        <v>7399</v>
      </c>
      <c r="O16" s="28">
        <v>6355</v>
      </c>
      <c r="P16" s="28">
        <v>6924</v>
      </c>
      <c r="Q16" s="28">
        <v>8345</v>
      </c>
      <c r="S16" s="28">
        <v>34063</v>
      </c>
      <c r="T16" s="28">
        <v>30269</v>
      </c>
      <c r="U16" s="28">
        <v>29023</v>
      </c>
      <c r="V16" s="28">
        <v>27419</v>
      </c>
      <c r="W16" s="28">
        <v>21235</v>
      </c>
      <c r="X16" s="28">
        <v>21859</v>
      </c>
    </row>
    <row r="17" spans="2:24">
      <c r="B17" s="6" t="s">
        <v>311</v>
      </c>
      <c r="C17" s="45" t="s">
        <v>437</v>
      </c>
      <c r="D17" s="28">
        <v>242</v>
      </c>
      <c r="E17" s="28">
        <v>231</v>
      </c>
      <c r="F17" s="28">
        <v>215</v>
      </c>
      <c r="G17" s="28">
        <v>214</v>
      </c>
      <c r="H17" s="28">
        <v>211</v>
      </c>
      <c r="I17" s="28">
        <v>203</v>
      </c>
      <c r="J17" s="28">
        <v>180</v>
      </c>
      <c r="K17" s="28">
        <v>155</v>
      </c>
      <c r="L17" s="28">
        <v>122</v>
      </c>
      <c r="M17" s="28">
        <v>205</v>
      </c>
      <c r="N17" s="28">
        <v>172</v>
      </c>
      <c r="O17" s="28">
        <v>169</v>
      </c>
      <c r="P17" s="28">
        <v>162</v>
      </c>
      <c r="Q17" s="28">
        <v>148</v>
      </c>
      <c r="S17" s="28">
        <v>843</v>
      </c>
      <c r="T17" s="28">
        <v>662</v>
      </c>
      <c r="U17" s="28">
        <v>651</v>
      </c>
      <c r="V17" s="28">
        <v>405</v>
      </c>
      <c r="W17" s="28">
        <v>358</v>
      </c>
      <c r="X17" s="28">
        <v>1849</v>
      </c>
    </row>
    <row r="18" spans="2:24">
      <c r="B18" s="6" t="s">
        <v>310</v>
      </c>
      <c r="C18" s="45" t="s">
        <v>438</v>
      </c>
      <c r="D18" s="28">
        <v>2355</v>
      </c>
      <c r="E18" s="28">
        <v>1568</v>
      </c>
      <c r="F18" s="28">
        <v>1906</v>
      </c>
      <c r="G18" s="28">
        <v>1140</v>
      </c>
      <c r="H18" s="28">
        <v>2275</v>
      </c>
      <c r="I18" s="28">
        <v>1528</v>
      </c>
      <c r="J18" s="28">
        <v>1898</v>
      </c>
      <c r="K18" s="28">
        <v>2020</v>
      </c>
      <c r="L18" s="28">
        <v>2112</v>
      </c>
      <c r="M18" s="28">
        <v>1760</v>
      </c>
      <c r="N18" s="28">
        <v>1823</v>
      </c>
      <c r="O18" s="28">
        <v>1688</v>
      </c>
      <c r="P18" s="28">
        <v>2073</v>
      </c>
      <c r="Q18" s="28">
        <v>1615</v>
      </c>
      <c r="S18" s="28">
        <v>6849</v>
      </c>
      <c r="T18" s="28">
        <v>7790</v>
      </c>
      <c r="U18" s="28">
        <v>7199</v>
      </c>
      <c r="V18" s="28">
        <v>6151</v>
      </c>
      <c r="W18" s="28">
        <v>7656</v>
      </c>
      <c r="X18" s="28">
        <v>7456</v>
      </c>
    </row>
    <row r="19" spans="2:24">
      <c r="B19" s="6" t="s">
        <v>309</v>
      </c>
      <c r="C19" s="45" t="s">
        <v>439</v>
      </c>
      <c r="D19" s="28">
        <v>150</v>
      </c>
      <c r="E19" s="28">
        <v>143</v>
      </c>
      <c r="F19" s="28">
        <v>141</v>
      </c>
      <c r="G19" s="28">
        <v>152</v>
      </c>
      <c r="H19" s="28">
        <v>153</v>
      </c>
      <c r="I19" s="28">
        <v>143</v>
      </c>
      <c r="J19" s="28">
        <v>154</v>
      </c>
      <c r="K19" s="28">
        <v>185</v>
      </c>
      <c r="L19" s="28">
        <v>319</v>
      </c>
      <c r="M19" s="28">
        <v>356</v>
      </c>
      <c r="N19" s="28">
        <v>464</v>
      </c>
      <c r="O19" s="28">
        <v>417</v>
      </c>
      <c r="P19" s="28">
        <v>347</v>
      </c>
      <c r="Q19" s="28">
        <v>447</v>
      </c>
      <c r="S19" s="28">
        <v>589</v>
      </c>
      <c r="T19" s="28">
        <v>1014</v>
      </c>
      <c r="U19" s="28">
        <v>1675</v>
      </c>
      <c r="V19" s="28">
        <v>1351</v>
      </c>
      <c r="W19" s="28">
        <v>1039</v>
      </c>
      <c r="X19" s="28">
        <v>2198</v>
      </c>
    </row>
    <row r="20" spans="2:24">
      <c r="B20" s="6" t="s">
        <v>308</v>
      </c>
      <c r="C20" s="45" t="s">
        <v>440</v>
      </c>
      <c r="D20" s="28">
        <v>130</v>
      </c>
      <c r="E20" s="28">
        <v>112</v>
      </c>
      <c r="F20" s="28">
        <v>-246</v>
      </c>
      <c r="G20" s="28">
        <v>680</v>
      </c>
      <c r="H20" s="28">
        <v>0</v>
      </c>
      <c r="I20" s="28">
        <v>0</v>
      </c>
      <c r="J20" s="28">
        <v>0</v>
      </c>
      <c r="K20" s="28">
        <v>47</v>
      </c>
      <c r="L20" s="28">
        <v>160</v>
      </c>
      <c r="M20" s="28">
        <v>306</v>
      </c>
      <c r="N20" s="28">
        <v>306</v>
      </c>
      <c r="O20" s="28">
        <v>306</v>
      </c>
      <c r="P20" s="28">
        <v>307</v>
      </c>
      <c r="Q20" s="28">
        <v>306</v>
      </c>
      <c r="S20" s="28">
        <v>434</v>
      </c>
      <c r="T20" s="28">
        <v>513</v>
      </c>
      <c r="U20" s="28">
        <v>1225</v>
      </c>
      <c r="V20" s="28">
        <v>1225</v>
      </c>
      <c r="W20" s="28">
        <v>1134</v>
      </c>
      <c r="X20" s="28">
        <v>1225</v>
      </c>
    </row>
    <row r="21" spans="2:24">
      <c r="B21" s="6" t="s">
        <v>307</v>
      </c>
      <c r="C21" s="45" t="s">
        <v>441</v>
      </c>
      <c r="D21" s="28">
        <v>2</v>
      </c>
      <c r="E21" s="28">
        <v>1</v>
      </c>
      <c r="F21" s="28">
        <v>355</v>
      </c>
      <c r="G21" s="28">
        <v>70</v>
      </c>
      <c r="H21" s="28">
        <v>2</v>
      </c>
      <c r="I21" s="28">
        <v>2</v>
      </c>
      <c r="J21" s="28">
        <v>2</v>
      </c>
      <c r="K21" s="28">
        <v>20</v>
      </c>
      <c r="L21" s="28">
        <v>19</v>
      </c>
      <c r="M21" s="28">
        <v>55</v>
      </c>
      <c r="N21" s="28">
        <v>77</v>
      </c>
      <c r="O21" s="28">
        <v>9</v>
      </c>
      <c r="P21" s="28">
        <v>13</v>
      </c>
      <c r="Q21" s="28">
        <v>39</v>
      </c>
      <c r="S21" s="28">
        <v>429</v>
      </c>
      <c r="T21" s="28">
        <v>96</v>
      </c>
      <c r="U21" s="28">
        <v>138</v>
      </c>
      <c r="V21" s="28">
        <v>213</v>
      </c>
      <c r="W21" s="28">
        <v>617</v>
      </c>
      <c r="X21" s="28">
        <v>858</v>
      </c>
    </row>
    <row r="22" spans="2:24" ht="23.4" customHeight="1">
      <c r="B22" s="6" t="s">
        <v>306</v>
      </c>
      <c r="C22" s="45" t="s">
        <v>707</v>
      </c>
      <c r="D22" s="28">
        <v>0</v>
      </c>
      <c r="E22" s="28">
        <v>0</v>
      </c>
      <c r="F22" s="28">
        <v>0</v>
      </c>
      <c r="G22" s="28">
        <v>0</v>
      </c>
      <c r="H22" s="28">
        <v>0</v>
      </c>
      <c r="I22" s="28">
        <v>0</v>
      </c>
      <c r="J22" s="28">
        <v>0</v>
      </c>
      <c r="K22" s="28">
        <v>0</v>
      </c>
      <c r="L22" s="28">
        <v>0</v>
      </c>
      <c r="M22" s="28">
        <v>0</v>
      </c>
      <c r="N22" s="28">
        <v>0</v>
      </c>
      <c r="O22" s="28">
        <v>0</v>
      </c>
      <c r="P22" s="28">
        <v>0</v>
      </c>
      <c r="Q22" s="28">
        <v>0</v>
      </c>
      <c r="S22" s="28">
        <v>0</v>
      </c>
      <c r="T22" s="28">
        <v>0</v>
      </c>
      <c r="U22" s="28">
        <v>0</v>
      </c>
      <c r="V22" s="28">
        <v>0</v>
      </c>
      <c r="W22" s="28">
        <v>1</v>
      </c>
      <c r="X22" s="28">
        <v>277</v>
      </c>
    </row>
    <row r="23" spans="2:24">
      <c r="B23" s="6" t="s">
        <v>305</v>
      </c>
      <c r="C23" s="45" t="s">
        <v>434</v>
      </c>
      <c r="D23" s="28">
        <v>112</v>
      </c>
      <c r="E23" s="28">
        <v>227</v>
      </c>
      <c r="F23" s="28">
        <v>267</v>
      </c>
      <c r="G23" s="28">
        <v>168</v>
      </c>
      <c r="H23" s="28">
        <v>189</v>
      </c>
      <c r="I23" s="28">
        <v>177</v>
      </c>
      <c r="J23" s="28">
        <v>242</v>
      </c>
      <c r="K23" s="28">
        <v>179</v>
      </c>
      <c r="L23" s="28">
        <v>158</v>
      </c>
      <c r="M23" s="28">
        <v>163</v>
      </c>
      <c r="N23" s="28">
        <v>188</v>
      </c>
      <c r="O23" s="28">
        <v>160</v>
      </c>
      <c r="P23" s="28">
        <v>157</v>
      </c>
      <c r="Q23" s="28">
        <v>123</v>
      </c>
      <c r="S23" s="28">
        <v>801</v>
      </c>
      <c r="T23" s="28">
        <v>742</v>
      </c>
      <c r="U23" s="28">
        <v>628</v>
      </c>
      <c r="V23" s="28">
        <v>969</v>
      </c>
      <c r="W23" s="28">
        <v>2010</v>
      </c>
      <c r="X23" s="28">
        <v>3260</v>
      </c>
    </row>
    <row r="24" spans="2:24" s="63" customFormat="1" ht="27" customHeight="1">
      <c r="B24" s="6" t="s">
        <v>304</v>
      </c>
      <c r="C24" s="62" t="s">
        <v>442</v>
      </c>
      <c r="D24" s="52">
        <v>29832</v>
      </c>
      <c r="E24" s="52">
        <v>33828</v>
      </c>
      <c r="F24" s="52">
        <v>34989</v>
      </c>
      <c r="G24" s="52">
        <v>32549</v>
      </c>
      <c r="H24" s="52">
        <v>31451</v>
      </c>
      <c r="I24" s="52">
        <f>+I8-I15</f>
        <v>32536</v>
      </c>
      <c r="J24" s="52">
        <v>29894</v>
      </c>
      <c r="K24" s="52">
        <v>29115</v>
      </c>
      <c r="L24" s="52">
        <v>30053</v>
      </c>
      <c r="M24" s="52">
        <f>+M8-M15</f>
        <v>38506</v>
      </c>
      <c r="N24" s="52">
        <v>36909</v>
      </c>
      <c r="O24" s="52">
        <v>35151</v>
      </c>
      <c r="P24" s="52">
        <v>33765</v>
      </c>
      <c r="Q24" s="52">
        <f>+Q8-Q15</f>
        <v>36029</v>
      </c>
      <c r="S24" s="52">
        <v>131525</v>
      </c>
      <c r="T24" s="52">
        <f>+T8-T15</f>
        <v>127568</v>
      </c>
      <c r="U24" s="52">
        <v>141854</v>
      </c>
      <c r="V24" s="52">
        <f>+V8-V15</f>
        <v>134590</v>
      </c>
      <c r="W24" s="52">
        <v>98373</v>
      </c>
      <c r="X24" s="52">
        <v>97894</v>
      </c>
    </row>
    <row r="25" spans="2:24">
      <c r="D25" s="52"/>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46"/>
  <sheetViews>
    <sheetView topLeftCell="A30" workbookViewId="0">
      <selection activeCell="D38" sqref="D38"/>
    </sheetView>
  </sheetViews>
  <sheetFormatPr defaultRowHeight="12.5"/>
  <cols>
    <col min="1" max="1" width="6.90625" customWidth="1"/>
    <col min="2" max="2" width="42.08984375" customWidth="1"/>
    <col min="3" max="6" width="35.453125" customWidth="1"/>
    <col min="7" max="7" width="31.54296875" customWidth="1"/>
    <col min="8" max="8" width="26.1796875" customWidth="1"/>
    <col min="9" max="9" width="25.54296875" customWidth="1"/>
    <col min="10" max="10" width="24" customWidth="1"/>
    <col min="11" max="11" width="21.6328125" customWidth="1"/>
    <col min="12" max="12" width="18" customWidth="1"/>
    <col min="13" max="13" width="17.6328125" customWidth="1"/>
    <col min="14" max="14" width="12.90625" customWidth="1"/>
    <col min="15" max="15" width="12.36328125" customWidth="1"/>
    <col min="16" max="17" width="12.08984375" customWidth="1"/>
    <col min="18" max="18" width="15.08984375" customWidth="1"/>
    <col min="19" max="19" width="12.453125" customWidth="1"/>
    <col min="20" max="21" width="10.90625" customWidth="1"/>
  </cols>
  <sheetData>
    <row r="1" spans="2:21">
      <c r="B1" s="2" t="s">
        <v>95</v>
      </c>
      <c r="C1" s="2" t="s">
        <v>96</v>
      </c>
      <c r="D1" s="2"/>
      <c r="E1" s="2"/>
      <c r="F1" s="2"/>
      <c r="G1" s="2"/>
      <c r="H1" s="2"/>
      <c r="I1" s="2"/>
      <c r="J1" s="2"/>
      <c r="K1" s="2"/>
      <c r="L1" s="2"/>
    </row>
    <row r="3" spans="2:21" ht="14">
      <c r="B3" s="24" t="s">
        <v>558</v>
      </c>
      <c r="C3" s="24"/>
      <c r="D3" s="24"/>
      <c r="E3" s="24"/>
      <c r="F3" s="24"/>
      <c r="G3" s="24"/>
      <c r="H3" s="24"/>
      <c r="I3" s="24"/>
      <c r="J3" s="24"/>
      <c r="K3" s="24"/>
      <c r="L3" s="24"/>
    </row>
    <row r="4" spans="2:21">
      <c r="B4" s="4" t="s">
        <v>559</v>
      </c>
      <c r="C4" s="4"/>
      <c r="D4" s="4"/>
      <c r="E4" s="4"/>
      <c r="F4" s="4"/>
      <c r="G4" s="4"/>
      <c r="H4" s="4"/>
      <c r="I4" s="4"/>
      <c r="J4" s="4"/>
      <c r="K4" s="4"/>
      <c r="L4" s="4"/>
    </row>
    <row r="5" spans="2:21" ht="14.5">
      <c r="B5" s="25"/>
      <c r="C5" s="25"/>
      <c r="D5" s="25"/>
      <c r="E5" s="25"/>
      <c r="F5" s="25"/>
      <c r="G5" s="25"/>
      <c r="H5" s="25"/>
      <c r="I5" s="25"/>
      <c r="J5" s="25"/>
      <c r="K5" s="25"/>
      <c r="L5" s="25"/>
    </row>
    <row r="6" spans="2:21">
      <c r="B6" s="11" t="s">
        <v>103</v>
      </c>
      <c r="C6" s="11" t="s">
        <v>102</v>
      </c>
      <c r="D6" s="11"/>
      <c r="E6" s="11"/>
      <c r="F6" s="11"/>
      <c r="G6" s="11"/>
      <c r="H6" s="11"/>
      <c r="I6" s="11"/>
      <c r="J6" s="11"/>
      <c r="K6" s="11"/>
      <c r="L6" s="11"/>
    </row>
    <row r="7" spans="2:21">
      <c r="B7" s="42" t="s">
        <v>0</v>
      </c>
      <c r="C7" s="12" t="s">
        <v>56</v>
      </c>
      <c r="D7" s="43" t="s">
        <v>749</v>
      </c>
      <c r="E7" s="43" t="s">
        <v>744</v>
      </c>
      <c r="F7" s="43" t="s">
        <v>733</v>
      </c>
      <c r="G7" s="43" t="s">
        <v>722</v>
      </c>
      <c r="H7" s="43" t="s">
        <v>711</v>
      </c>
      <c r="I7" s="43" t="s">
        <v>704</v>
      </c>
      <c r="J7" s="43" t="s">
        <v>692</v>
      </c>
      <c r="K7" s="43" t="s">
        <v>686</v>
      </c>
      <c r="L7" s="43" t="s">
        <v>680</v>
      </c>
      <c r="M7" s="53">
        <v>44651</v>
      </c>
      <c r="N7" s="43" t="s">
        <v>368</v>
      </c>
      <c r="O7" s="43" t="s">
        <v>367</v>
      </c>
      <c r="P7" s="42" t="s">
        <v>366</v>
      </c>
      <c r="Q7" s="42" t="s">
        <v>664</v>
      </c>
      <c r="S7" s="43" t="s">
        <v>365</v>
      </c>
      <c r="T7" s="43" t="s">
        <v>364</v>
      </c>
      <c r="U7" s="42" t="s">
        <v>363</v>
      </c>
    </row>
    <row r="8" spans="2:21">
      <c r="B8" s="6" t="s">
        <v>362</v>
      </c>
      <c r="C8" s="46" t="s">
        <v>476</v>
      </c>
      <c r="D8" s="31">
        <v>10754815</v>
      </c>
      <c r="E8" s="31">
        <v>10849116</v>
      </c>
      <c r="F8" s="31">
        <v>10726424</v>
      </c>
      <c r="G8" s="31">
        <v>10515389</v>
      </c>
      <c r="H8" s="31">
        <v>10401306</v>
      </c>
      <c r="I8" s="31">
        <v>10529516</v>
      </c>
      <c r="J8" s="31">
        <v>11079957</v>
      </c>
      <c r="K8" s="31">
        <v>11795894</v>
      </c>
      <c r="L8" s="41">
        <v>11669539</v>
      </c>
      <c r="M8" s="41">
        <v>11889956</v>
      </c>
      <c r="N8" s="41">
        <v>11804018</v>
      </c>
      <c r="O8" s="41">
        <v>11482446</v>
      </c>
      <c r="P8" s="41">
        <v>11360647</v>
      </c>
      <c r="Q8" s="41">
        <v>11714409</v>
      </c>
      <c r="S8" s="28">
        <v>11827480</v>
      </c>
      <c r="T8" s="28">
        <v>11961192</v>
      </c>
      <c r="U8" s="28">
        <v>11699841</v>
      </c>
    </row>
    <row r="9" spans="2:21">
      <c r="B9" s="6" t="s">
        <v>659</v>
      </c>
      <c r="C9" s="45" t="s">
        <v>477</v>
      </c>
      <c r="D9" s="31">
        <v>2006922</v>
      </c>
      <c r="E9" s="31">
        <v>2085359</v>
      </c>
      <c r="F9" s="31">
        <v>2140943</v>
      </c>
      <c r="G9" s="31">
        <v>2222465</v>
      </c>
      <c r="H9" s="31">
        <v>2302503</v>
      </c>
      <c r="I9" s="31">
        <v>2453311</v>
      </c>
      <c r="J9" s="31">
        <v>2589036</v>
      </c>
      <c r="K9" s="31">
        <v>3040524</v>
      </c>
      <c r="L9" s="28">
        <v>3130225</v>
      </c>
      <c r="M9" s="28">
        <v>3232409</v>
      </c>
      <c r="N9" s="28">
        <v>3274642</v>
      </c>
      <c r="O9" s="28">
        <v>3329767</v>
      </c>
      <c r="P9" s="28">
        <v>3334082</v>
      </c>
      <c r="Q9" s="28">
        <v>3413605</v>
      </c>
      <c r="S9" s="28">
        <v>3463724</v>
      </c>
      <c r="T9" s="28">
        <v>3552255</v>
      </c>
      <c r="U9" s="28">
        <v>3707238</v>
      </c>
    </row>
    <row r="10" spans="2:21">
      <c r="B10" s="6" t="s">
        <v>361</v>
      </c>
      <c r="C10" s="45" t="s">
        <v>478</v>
      </c>
      <c r="D10" s="31">
        <v>771</v>
      </c>
      <c r="E10" s="31">
        <v>239</v>
      </c>
      <c r="F10" s="31">
        <v>1722</v>
      </c>
      <c r="G10" s="31">
        <v>498</v>
      </c>
      <c r="H10" s="31">
        <v>958</v>
      </c>
      <c r="I10" s="31">
        <v>713</v>
      </c>
      <c r="J10" s="31">
        <v>745</v>
      </c>
      <c r="K10" s="31">
        <v>1479</v>
      </c>
      <c r="L10" s="31">
        <v>1325</v>
      </c>
      <c r="M10" s="31">
        <v>1430</v>
      </c>
      <c r="N10" s="31">
        <v>224</v>
      </c>
      <c r="O10" s="31">
        <v>2715</v>
      </c>
      <c r="P10" s="31">
        <v>2570</v>
      </c>
      <c r="Q10" s="31">
        <v>283</v>
      </c>
      <c r="S10" s="28">
        <v>3028</v>
      </c>
      <c r="T10" s="28">
        <v>1362</v>
      </c>
      <c r="U10" s="28">
        <v>494</v>
      </c>
    </row>
    <row r="11" spans="2:21">
      <c r="B11" s="6" t="s">
        <v>360</v>
      </c>
      <c r="C11" s="45" t="s">
        <v>479</v>
      </c>
      <c r="D11" s="31">
        <v>225430</v>
      </c>
      <c r="E11" s="31">
        <v>233609</v>
      </c>
      <c r="F11" s="31">
        <v>243660</v>
      </c>
      <c r="G11" s="31">
        <v>245945</v>
      </c>
      <c r="H11" s="31">
        <v>236758</v>
      </c>
      <c r="I11" s="31">
        <v>228654</v>
      </c>
      <c r="J11" s="31">
        <v>231292</v>
      </c>
      <c r="K11" s="31">
        <v>266964</v>
      </c>
      <c r="L11" s="31">
        <v>268663</v>
      </c>
      <c r="M11" s="31">
        <v>283173</v>
      </c>
      <c r="N11" s="31">
        <v>300926</v>
      </c>
      <c r="O11" s="31">
        <v>325293</v>
      </c>
      <c r="P11" s="31">
        <v>338350</v>
      </c>
      <c r="Q11" s="31">
        <v>353245</v>
      </c>
      <c r="S11" s="28">
        <v>364300</v>
      </c>
      <c r="T11" s="28">
        <v>367484</v>
      </c>
      <c r="U11" s="28">
        <v>275675</v>
      </c>
    </row>
    <row r="12" spans="2:21">
      <c r="B12" s="6" t="s">
        <v>359</v>
      </c>
      <c r="C12" s="45" t="s">
        <v>480</v>
      </c>
      <c r="D12" s="31">
        <v>1585807</v>
      </c>
      <c r="E12" s="31">
        <v>1650402</v>
      </c>
      <c r="F12" s="31">
        <v>1695002</v>
      </c>
      <c r="G12" s="31">
        <v>1774526</v>
      </c>
      <c r="H12" s="31">
        <v>1855999</v>
      </c>
      <c r="I12" s="31">
        <v>2006152</v>
      </c>
      <c r="J12" s="31">
        <v>2132105</v>
      </c>
      <c r="K12" s="31">
        <v>2527853</v>
      </c>
      <c r="L12" s="31">
        <v>2597873</v>
      </c>
      <c r="M12" s="31">
        <v>2677071</v>
      </c>
      <c r="N12" s="31">
        <v>2728093</v>
      </c>
      <c r="O12" s="31">
        <v>2756868</v>
      </c>
      <c r="P12" s="31">
        <v>2750513</v>
      </c>
      <c r="Q12" s="31">
        <v>2809828</v>
      </c>
      <c r="S12" s="28">
        <v>2845873</v>
      </c>
      <c r="T12" s="28">
        <v>2888692</v>
      </c>
      <c r="U12" s="28">
        <v>3070781</v>
      </c>
    </row>
    <row r="13" spans="2:21">
      <c r="B13" s="6" t="s">
        <v>350</v>
      </c>
      <c r="C13" s="45" t="s">
        <v>481</v>
      </c>
      <c r="D13" s="31">
        <v>194914</v>
      </c>
      <c r="E13" s="31">
        <v>201109</v>
      </c>
      <c r="F13" s="31">
        <v>200559</v>
      </c>
      <c r="G13" s="31">
        <v>201496</v>
      </c>
      <c r="H13" s="31">
        <v>208788</v>
      </c>
      <c r="I13" s="31">
        <v>217792</v>
      </c>
      <c r="J13" s="31">
        <v>224894</v>
      </c>
      <c r="K13" s="31">
        <v>244228</v>
      </c>
      <c r="L13" s="31">
        <v>262364</v>
      </c>
      <c r="M13" s="31">
        <v>270735</v>
      </c>
      <c r="N13" s="31">
        <v>245399</v>
      </c>
      <c r="O13" s="31">
        <v>244891</v>
      </c>
      <c r="P13" s="31">
        <v>242649</v>
      </c>
      <c r="Q13" s="31">
        <v>250249</v>
      </c>
      <c r="S13" s="28">
        <v>250523</v>
      </c>
      <c r="T13" s="28">
        <v>294717</v>
      </c>
      <c r="U13" s="28">
        <v>360288</v>
      </c>
    </row>
    <row r="14" spans="2:21">
      <c r="B14" s="6" t="s">
        <v>358</v>
      </c>
      <c r="C14" s="45" t="s">
        <v>482</v>
      </c>
      <c r="D14" s="31">
        <v>8747893</v>
      </c>
      <c r="E14" s="31">
        <v>8763757</v>
      </c>
      <c r="F14" s="31">
        <v>8585481</v>
      </c>
      <c r="G14" s="31">
        <v>8292924</v>
      </c>
      <c r="H14" s="31">
        <v>8098803</v>
      </c>
      <c r="I14" s="31">
        <v>8076205</v>
      </c>
      <c r="J14" s="31">
        <v>8490921</v>
      </c>
      <c r="K14" s="31">
        <v>8755370</v>
      </c>
      <c r="L14" s="28">
        <v>8539314</v>
      </c>
      <c r="M14" s="28">
        <v>8657547</v>
      </c>
      <c r="N14" s="28">
        <v>8529376</v>
      </c>
      <c r="O14" s="28">
        <v>8152679</v>
      </c>
      <c r="P14" s="28">
        <v>8026565</v>
      </c>
      <c r="Q14" s="28">
        <v>8300804</v>
      </c>
      <c r="S14" s="28">
        <v>8363756</v>
      </c>
      <c r="T14" s="28">
        <v>8408937</v>
      </c>
      <c r="U14" s="28">
        <v>7992603</v>
      </c>
    </row>
    <row r="15" spans="2:21">
      <c r="B15" s="6" t="s">
        <v>348</v>
      </c>
      <c r="C15" s="45" t="s">
        <v>483</v>
      </c>
      <c r="D15" s="31">
        <v>999115</v>
      </c>
      <c r="E15" s="31">
        <v>904281</v>
      </c>
      <c r="F15" s="31">
        <v>901662</v>
      </c>
      <c r="G15" s="31">
        <v>946033</v>
      </c>
      <c r="H15" s="31">
        <v>899021</v>
      </c>
      <c r="I15" s="31">
        <v>806599</v>
      </c>
      <c r="J15" s="31">
        <v>796262</v>
      </c>
      <c r="K15" s="31">
        <v>916655</v>
      </c>
      <c r="L15" s="31">
        <v>893232</v>
      </c>
      <c r="M15" s="31">
        <v>862020</v>
      </c>
      <c r="N15" s="31">
        <v>648741</v>
      </c>
      <c r="O15" s="31">
        <v>703463</v>
      </c>
      <c r="P15" s="31">
        <v>551097</v>
      </c>
      <c r="Q15" s="31">
        <v>525600</v>
      </c>
      <c r="S15" s="28">
        <v>518709</v>
      </c>
      <c r="T15" s="28">
        <v>530544</v>
      </c>
      <c r="U15" s="28">
        <v>449806</v>
      </c>
    </row>
    <row r="16" spans="2:21">
      <c r="B16" s="6" t="s">
        <v>347</v>
      </c>
      <c r="C16" s="45" t="s">
        <v>484</v>
      </c>
      <c r="D16" s="31">
        <v>5927164</v>
      </c>
      <c r="E16" s="31">
        <v>6131125</v>
      </c>
      <c r="F16" s="31">
        <v>6023495</v>
      </c>
      <c r="G16" s="31">
        <v>6258017</v>
      </c>
      <c r="H16" s="31">
        <v>6204797</v>
      </c>
      <c r="I16" s="31">
        <v>6246124</v>
      </c>
      <c r="J16" s="31">
        <v>6590720</v>
      </c>
      <c r="K16" s="31">
        <v>6709140</v>
      </c>
      <c r="L16" s="31">
        <v>6534664</v>
      </c>
      <c r="M16" s="31">
        <v>6611635</v>
      </c>
      <c r="N16" s="31">
        <v>6771966</v>
      </c>
      <c r="O16" s="31">
        <v>6601898</v>
      </c>
      <c r="P16" s="31">
        <v>6698359</v>
      </c>
      <c r="Q16" s="31">
        <v>7056747</v>
      </c>
      <c r="S16" s="28">
        <v>7237795</v>
      </c>
      <c r="T16" s="28">
        <v>7222945</v>
      </c>
      <c r="U16" s="28">
        <v>6773000</v>
      </c>
    </row>
    <row r="17" spans="2:21">
      <c r="B17" s="6" t="s">
        <v>357</v>
      </c>
      <c r="C17" s="45" t="s">
        <v>485</v>
      </c>
      <c r="D17" s="31">
        <v>506204</v>
      </c>
      <c r="E17" s="31">
        <v>470641</v>
      </c>
      <c r="F17" s="31">
        <v>464404</v>
      </c>
      <c r="G17" s="31">
        <v>568174</v>
      </c>
      <c r="H17" s="31">
        <v>478266</v>
      </c>
      <c r="I17" s="31">
        <v>510997</v>
      </c>
      <c r="J17" s="31">
        <v>552199</v>
      </c>
      <c r="K17" s="31">
        <v>578699</v>
      </c>
      <c r="L17" s="28">
        <v>566937</v>
      </c>
      <c r="M17" s="28">
        <v>618914</v>
      </c>
      <c r="N17" s="28">
        <v>599966</v>
      </c>
      <c r="O17" s="28">
        <v>471336</v>
      </c>
      <c r="P17" s="28">
        <v>440038</v>
      </c>
      <c r="Q17" s="28">
        <v>402821</v>
      </c>
      <c r="S17" s="28">
        <v>331450</v>
      </c>
      <c r="T17" s="28">
        <v>511344</v>
      </c>
      <c r="U17" s="28">
        <v>402760</v>
      </c>
    </row>
    <row r="18" spans="2:21">
      <c r="B18" s="6" t="s">
        <v>356</v>
      </c>
      <c r="C18" s="45" t="s">
        <v>486</v>
      </c>
      <c r="D18" s="31">
        <v>242612</v>
      </c>
      <c r="E18" s="31">
        <v>239750</v>
      </c>
      <c r="F18" s="31">
        <v>240526</v>
      </c>
      <c r="G18" s="31">
        <v>235269</v>
      </c>
      <c r="H18" s="31">
        <v>231301</v>
      </c>
      <c r="I18" s="31">
        <v>218341</v>
      </c>
      <c r="J18" s="31">
        <v>196949</v>
      </c>
      <c r="K18" s="31">
        <v>178915</v>
      </c>
      <c r="L18" s="31">
        <v>161818</v>
      </c>
      <c r="M18" s="31">
        <v>146075</v>
      </c>
      <c r="N18" s="31">
        <v>136642</v>
      </c>
      <c r="O18" s="31">
        <v>145433</v>
      </c>
      <c r="P18" s="31">
        <v>131066</v>
      </c>
      <c r="Q18" s="31">
        <v>115830</v>
      </c>
      <c r="S18" s="28">
        <v>105756</v>
      </c>
      <c r="T18" s="28">
        <v>93629</v>
      </c>
      <c r="U18" s="28">
        <v>55534</v>
      </c>
    </row>
    <row r="19" spans="2:21">
      <c r="B19" s="6" t="s">
        <v>355</v>
      </c>
      <c r="C19" s="45" t="s">
        <v>487</v>
      </c>
      <c r="D19" s="31">
        <v>67841</v>
      </c>
      <c r="E19" s="31">
        <v>71481</v>
      </c>
      <c r="F19" s="31">
        <v>72864</v>
      </c>
      <c r="G19" s="31">
        <v>80058</v>
      </c>
      <c r="H19" s="31">
        <v>84862</v>
      </c>
      <c r="I19" s="31">
        <v>84926</v>
      </c>
      <c r="J19" s="31">
        <v>91923</v>
      </c>
      <c r="K19" s="31">
        <v>97619</v>
      </c>
      <c r="L19" s="31">
        <v>103635</v>
      </c>
      <c r="M19" s="31">
        <v>121299</v>
      </c>
      <c r="N19" s="31">
        <v>127311</v>
      </c>
      <c r="O19" s="31">
        <v>133350</v>
      </c>
      <c r="P19" s="31">
        <v>132958</v>
      </c>
      <c r="Q19" s="31">
        <v>125314</v>
      </c>
      <c r="S19" s="28">
        <v>96123</v>
      </c>
      <c r="T19" s="28">
        <v>50475</v>
      </c>
      <c r="U19" s="28">
        <v>68791</v>
      </c>
    </row>
    <row r="20" spans="2:21">
      <c r="B20" s="6" t="s">
        <v>354</v>
      </c>
      <c r="C20" s="45" t="s">
        <v>488</v>
      </c>
      <c r="D20" s="31">
        <v>1004957</v>
      </c>
      <c r="E20" s="31">
        <v>946479</v>
      </c>
      <c r="F20" s="31">
        <v>882530</v>
      </c>
      <c r="G20" s="31">
        <v>205373</v>
      </c>
      <c r="H20" s="31">
        <v>200556</v>
      </c>
      <c r="I20" s="31">
        <v>209218</v>
      </c>
      <c r="J20" s="31">
        <v>262868</v>
      </c>
      <c r="K20" s="31">
        <v>274342</v>
      </c>
      <c r="L20" s="31">
        <v>279028</v>
      </c>
      <c r="M20" s="31">
        <v>297604</v>
      </c>
      <c r="N20" s="31">
        <v>244750</v>
      </c>
      <c r="O20" s="31">
        <v>97199</v>
      </c>
      <c r="P20" s="31">
        <v>73047</v>
      </c>
      <c r="Q20" s="31">
        <v>74492</v>
      </c>
      <c r="S20" s="28">
        <v>73923</v>
      </c>
      <c r="T20" s="28">
        <v>0</v>
      </c>
      <c r="U20" s="28">
        <v>242712</v>
      </c>
    </row>
    <row r="21" spans="2:21">
      <c r="B21" s="6" t="s">
        <v>353</v>
      </c>
      <c r="C21" s="45" t="s">
        <v>489</v>
      </c>
      <c r="D21" s="31">
        <v>72</v>
      </c>
      <c r="E21" s="31">
        <v>99</v>
      </c>
      <c r="F21" s="31">
        <v>139</v>
      </c>
      <c r="G21" s="31">
        <v>174</v>
      </c>
      <c r="H21" s="31">
        <v>215</v>
      </c>
      <c r="I21" s="31">
        <v>271</v>
      </c>
      <c r="J21" s="31">
        <v>3050</v>
      </c>
      <c r="K21" s="31">
        <v>5809</v>
      </c>
      <c r="L21" s="28">
        <v>8534</v>
      </c>
      <c r="M21" s="28">
        <v>11314</v>
      </c>
      <c r="N21" s="28">
        <v>14111</v>
      </c>
      <c r="O21" s="28">
        <v>17038</v>
      </c>
      <c r="P21" s="28">
        <v>19839</v>
      </c>
      <c r="Q21" s="28">
        <v>22688</v>
      </c>
      <c r="S21" s="28">
        <v>25514</v>
      </c>
      <c r="T21" s="28">
        <v>38285</v>
      </c>
      <c r="U21" s="28">
        <v>104653</v>
      </c>
    </row>
    <row r="22" spans="2:21">
      <c r="B22" s="6" t="s">
        <v>352</v>
      </c>
      <c r="C22" s="45" t="s">
        <v>477</v>
      </c>
      <c r="D22" s="31">
        <v>54</v>
      </c>
      <c r="E22" s="31">
        <v>75</v>
      </c>
      <c r="F22" s="31">
        <v>109</v>
      </c>
      <c r="G22" s="31">
        <v>139</v>
      </c>
      <c r="H22" s="31">
        <v>175</v>
      </c>
      <c r="I22" s="31">
        <v>222</v>
      </c>
      <c r="J22" s="31">
        <v>270</v>
      </c>
      <c r="K22" s="31">
        <v>341</v>
      </c>
      <c r="L22" s="28">
        <v>425</v>
      </c>
      <c r="M22" s="28">
        <v>560</v>
      </c>
      <c r="N22" s="28">
        <v>651</v>
      </c>
      <c r="O22" s="28">
        <v>812</v>
      </c>
      <c r="P22" s="28">
        <v>916</v>
      </c>
      <c r="Q22" s="28">
        <v>1061</v>
      </c>
      <c r="S22" s="28">
        <v>1192</v>
      </c>
      <c r="T22" s="28">
        <v>1938</v>
      </c>
      <c r="U22" s="28">
        <v>3101</v>
      </c>
    </row>
    <row r="23" spans="2:21">
      <c r="B23" s="6" t="s">
        <v>597</v>
      </c>
      <c r="C23" s="45" t="s">
        <v>598</v>
      </c>
      <c r="D23" s="31" t="s">
        <v>750</v>
      </c>
      <c r="E23" s="31">
        <v>0</v>
      </c>
      <c r="F23" s="31">
        <v>0</v>
      </c>
      <c r="G23" s="31">
        <v>1</v>
      </c>
      <c r="H23" s="31">
        <v>7</v>
      </c>
      <c r="I23" s="31">
        <v>8</v>
      </c>
      <c r="J23" s="31">
        <v>9</v>
      </c>
      <c r="K23" s="31">
        <v>23</v>
      </c>
      <c r="L23" s="31">
        <v>25</v>
      </c>
      <c r="M23" s="31">
        <v>18</v>
      </c>
      <c r="N23" s="28"/>
      <c r="O23" s="28"/>
      <c r="P23" s="28"/>
      <c r="Q23" s="28"/>
      <c r="S23" s="28"/>
      <c r="T23" s="28"/>
      <c r="U23" s="28"/>
    </row>
    <row r="24" spans="2:21">
      <c r="B24" s="6" t="s">
        <v>351</v>
      </c>
      <c r="C24" s="45" t="s">
        <v>490</v>
      </c>
      <c r="D24" s="31">
        <v>22</v>
      </c>
      <c r="E24" s="31">
        <v>30</v>
      </c>
      <c r="F24" s="31">
        <v>43</v>
      </c>
      <c r="G24" s="31">
        <v>55</v>
      </c>
      <c r="H24" s="31">
        <v>66</v>
      </c>
      <c r="I24" s="31">
        <v>82</v>
      </c>
      <c r="J24" s="31">
        <v>99</v>
      </c>
      <c r="K24" s="31">
        <v>119</v>
      </c>
      <c r="L24" s="28">
        <v>150</v>
      </c>
      <c r="M24" s="28">
        <v>202</v>
      </c>
      <c r="N24" s="31">
        <v>257</v>
      </c>
      <c r="O24" s="31">
        <v>300</v>
      </c>
      <c r="P24" s="31">
        <v>340</v>
      </c>
      <c r="Q24" s="31">
        <v>381</v>
      </c>
      <c r="S24" s="28">
        <v>427</v>
      </c>
      <c r="T24" s="28">
        <v>648</v>
      </c>
      <c r="U24" s="28">
        <v>904</v>
      </c>
    </row>
    <row r="25" spans="2:21">
      <c r="B25" s="6" t="s">
        <v>350</v>
      </c>
      <c r="C25" s="45" t="s">
        <v>481</v>
      </c>
      <c r="D25" s="31">
        <v>32</v>
      </c>
      <c r="E25" s="31">
        <v>45</v>
      </c>
      <c r="F25" s="31">
        <v>66</v>
      </c>
      <c r="G25" s="31">
        <v>83</v>
      </c>
      <c r="H25" s="31">
        <v>102</v>
      </c>
      <c r="I25" s="31">
        <v>132</v>
      </c>
      <c r="J25" s="31">
        <v>162</v>
      </c>
      <c r="K25" s="31">
        <v>199</v>
      </c>
      <c r="L25" s="28">
        <v>250</v>
      </c>
      <c r="M25" s="28">
        <v>340</v>
      </c>
      <c r="N25" s="28">
        <v>394</v>
      </c>
      <c r="O25" s="28">
        <v>512</v>
      </c>
      <c r="P25" s="28">
        <v>576</v>
      </c>
      <c r="Q25" s="28">
        <v>680</v>
      </c>
      <c r="S25" s="28">
        <v>765</v>
      </c>
      <c r="T25" s="28">
        <v>1290</v>
      </c>
      <c r="U25" s="28">
        <v>2197</v>
      </c>
    </row>
    <row r="26" spans="2:21">
      <c r="B26" s="6" t="s">
        <v>349</v>
      </c>
      <c r="C26" s="45" t="s">
        <v>482</v>
      </c>
      <c r="D26" s="31">
        <v>18</v>
      </c>
      <c r="E26" s="31">
        <v>24</v>
      </c>
      <c r="F26" s="31">
        <v>30</v>
      </c>
      <c r="G26" s="31">
        <v>35</v>
      </c>
      <c r="H26" s="31">
        <v>40</v>
      </c>
      <c r="I26" s="31">
        <v>49</v>
      </c>
      <c r="J26" s="31">
        <v>2780</v>
      </c>
      <c r="K26" s="31">
        <v>5468</v>
      </c>
      <c r="L26" s="28">
        <v>8109</v>
      </c>
      <c r="M26" s="28">
        <v>10754</v>
      </c>
      <c r="N26" s="28">
        <v>13460</v>
      </c>
      <c r="O26" s="28">
        <v>16226</v>
      </c>
      <c r="P26" s="28">
        <v>18923</v>
      </c>
      <c r="Q26" s="28">
        <v>21627</v>
      </c>
      <c r="S26" s="28">
        <v>24322</v>
      </c>
      <c r="T26" s="28">
        <v>36347</v>
      </c>
      <c r="U26" s="28">
        <v>101552</v>
      </c>
    </row>
    <row r="27" spans="2:21">
      <c r="B27" s="6" t="s">
        <v>348</v>
      </c>
      <c r="C27" s="45" t="s">
        <v>483</v>
      </c>
      <c r="D27" s="31" t="s">
        <v>750</v>
      </c>
      <c r="E27" s="31">
        <v>0</v>
      </c>
      <c r="F27" s="31">
        <v>0</v>
      </c>
      <c r="G27" s="31">
        <v>0</v>
      </c>
      <c r="H27" s="31">
        <v>0</v>
      </c>
      <c r="I27" s="31">
        <v>0</v>
      </c>
      <c r="J27" s="31">
        <v>0</v>
      </c>
      <c r="K27" s="31">
        <v>0</v>
      </c>
      <c r="L27" s="28">
        <v>0</v>
      </c>
      <c r="M27" s="28">
        <v>0</v>
      </c>
      <c r="N27" s="28">
        <v>19</v>
      </c>
      <c r="O27" s="28">
        <v>26</v>
      </c>
      <c r="P27" s="28">
        <v>33</v>
      </c>
      <c r="Q27" s="28">
        <v>31</v>
      </c>
      <c r="S27" s="28">
        <v>39</v>
      </c>
      <c r="T27" s="28">
        <v>195</v>
      </c>
      <c r="U27" s="28">
        <v>181</v>
      </c>
    </row>
    <row r="28" spans="2:21">
      <c r="B28" s="6" t="s">
        <v>347</v>
      </c>
      <c r="C28" s="45" t="s">
        <v>484</v>
      </c>
      <c r="D28" s="31">
        <v>18</v>
      </c>
      <c r="E28" s="31">
        <v>24</v>
      </c>
      <c r="F28" s="31">
        <v>30</v>
      </c>
      <c r="G28" s="31">
        <v>35</v>
      </c>
      <c r="H28" s="31">
        <v>40</v>
      </c>
      <c r="I28" s="31">
        <v>49</v>
      </c>
      <c r="J28" s="31">
        <v>2780</v>
      </c>
      <c r="K28" s="31">
        <v>5468</v>
      </c>
      <c r="L28" s="31">
        <v>8109</v>
      </c>
      <c r="M28" s="31">
        <v>10754</v>
      </c>
      <c r="N28" s="28">
        <v>13441</v>
      </c>
      <c r="O28" s="28">
        <v>16200</v>
      </c>
      <c r="P28" s="28">
        <v>18890</v>
      </c>
      <c r="Q28" s="28">
        <v>21596</v>
      </c>
      <c r="S28" s="28">
        <v>24283</v>
      </c>
      <c r="T28" s="28">
        <v>36152</v>
      </c>
      <c r="U28" s="28">
        <v>101371</v>
      </c>
    </row>
    <row r="29" spans="2:21">
      <c r="B29" s="6" t="s">
        <v>346</v>
      </c>
      <c r="C29" s="45" t="s">
        <v>491</v>
      </c>
      <c r="D29" s="31">
        <v>10754887</v>
      </c>
      <c r="E29" s="31">
        <v>10849215</v>
      </c>
      <c r="F29" s="31">
        <v>10726563</v>
      </c>
      <c r="G29" s="31">
        <v>10515563</v>
      </c>
      <c r="H29" s="31">
        <v>10401521</v>
      </c>
      <c r="I29" s="31">
        <v>10529787</v>
      </c>
      <c r="J29" s="31">
        <v>11083007</v>
      </c>
      <c r="K29" s="31">
        <v>11801703</v>
      </c>
      <c r="L29" s="31">
        <v>11678073</v>
      </c>
      <c r="M29" s="31">
        <v>11901270</v>
      </c>
      <c r="N29" s="31">
        <v>11818129</v>
      </c>
      <c r="O29" s="31">
        <v>11499484</v>
      </c>
      <c r="P29" s="31">
        <v>11380486</v>
      </c>
      <c r="Q29" s="31">
        <v>11737097</v>
      </c>
      <c r="S29" s="28">
        <v>11852994</v>
      </c>
      <c r="T29" s="28">
        <v>11999477</v>
      </c>
      <c r="U29" s="28">
        <v>11804494</v>
      </c>
    </row>
    <row r="30" spans="2:21">
      <c r="B30" s="6" t="s">
        <v>345</v>
      </c>
      <c r="C30" s="45" t="s">
        <v>473</v>
      </c>
      <c r="D30" s="31">
        <v>31784</v>
      </c>
      <c r="E30" s="31">
        <v>34744</v>
      </c>
      <c r="F30" s="31">
        <v>34296</v>
      </c>
      <c r="G30" s="31">
        <v>35216</v>
      </c>
      <c r="H30" s="31">
        <v>34312</v>
      </c>
      <c r="I30" s="31">
        <v>36100</v>
      </c>
      <c r="J30" s="31">
        <v>36251</v>
      </c>
      <c r="K30" s="31">
        <v>33712</v>
      </c>
      <c r="L30" s="31">
        <v>31550</v>
      </c>
      <c r="M30" s="31">
        <v>29856</v>
      </c>
      <c r="N30" s="31">
        <v>32768</v>
      </c>
      <c r="O30" s="31">
        <v>36839</v>
      </c>
      <c r="P30" s="31">
        <v>27623</v>
      </c>
      <c r="Q30" s="31">
        <v>29219</v>
      </c>
      <c r="S30" s="28">
        <v>31704</v>
      </c>
      <c r="T30" s="28">
        <v>4317</v>
      </c>
      <c r="U30" s="28">
        <v>5023</v>
      </c>
    </row>
    <row r="31" spans="2:21">
      <c r="B31" s="6" t="s">
        <v>344</v>
      </c>
      <c r="C31" s="45" t="s">
        <v>474</v>
      </c>
      <c r="D31" s="31">
        <v>4772</v>
      </c>
      <c r="E31" s="31">
        <v>8790</v>
      </c>
      <c r="F31" s="31">
        <v>6577</v>
      </c>
      <c r="G31" s="31">
        <v>6963</v>
      </c>
      <c r="H31" s="31">
        <v>6055</v>
      </c>
      <c r="I31" s="31">
        <v>6416</v>
      </c>
      <c r="J31" s="31">
        <v>6569</v>
      </c>
      <c r="K31" s="31">
        <v>4849</v>
      </c>
      <c r="L31" s="31">
        <v>4331</v>
      </c>
      <c r="M31" s="31">
        <v>6199</v>
      </c>
      <c r="N31" s="31">
        <v>4750</v>
      </c>
      <c r="O31" s="31">
        <v>2910</v>
      </c>
      <c r="P31" s="31">
        <v>3122</v>
      </c>
      <c r="Q31" s="31">
        <v>3254</v>
      </c>
      <c r="S31" s="28">
        <v>2599</v>
      </c>
      <c r="T31" s="28">
        <v>0</v>
      </c>
      <c r="U31" s="28">
        <v>10</v>
      </c>
    </row>
    <row r="32" spans="2:21">
      <c r="B32" s="6" t="s">
        <v>343</v>
      </c>
      <c r="C32" s="45" t="s">
        <v>492</v>
      </c>
      <c r="D32" s="31">
        <v>10791443</v>
      </c>
      <c r="E32" s="31">
        <v>10892749</v>
      </c>
      <c r="F32" s="31">
        <v>10767436</v>
      </c>
      <c r="G32" s="31">
        <v>10557742</v>
      </c>
      <c r="H32" s="31">
        <v>10441888</v>
      </c>
      <c r="I32" s="31">
        <v>10572303</v>
      </c>
      <c r="J32" s="31">
        <v>11125827</v>
      </c>
      <c r="K32" s="31">
        <v>11840264</v>
      </c>
      <c r="L32" s="31">
        <v>11713954</v>
      </c>
      <c r="M32" s="31">
        <v>11937325</v>
      </c>
      <c r="N32" s="31">
        <v>11855647</v>
      </c>
      <c r="O32" s="31">
        <v>11539233</v>
      </c>
      <c r="P32" s="31">
        <v>11411231</v>
      </c>
      <c r="Q32" s="31">
        <v>11769570</v>
      </c>
      <c r="S32" s="28">
        <v>11887297</v>
      </c>
      <c r="T32" s="28">
        <v>12003794</v>
      </c>
      <c r="U32" s="28">
        <v>11809527</v>
      </c>
    </row>
    <row r="33" spans="2:21">
      <c r="Q33" s="31"/>
    </row>
    <row r="34" spans="2:21" ht="14">
      <c r="B34" s="24" t="s">
        <v>575</v>
      </c>
    </row>
    <row r="35" spans="2:21">
      <c r="B35" s="4" t="s">
        <v>574</v>
      </c>
    </row>
    <row r="37" spans="2:21" ht="13.25" customHeight="1">
      <c r="B37" t="s">
        <v>103</v>
      </c>
      <c r="C37" t="s">
        <v>102</v>
      </c>
    </row>
    <row r="38" spans="2:21" ht="13.75" customHeight="1">
      <c r="B38" s="42" t="s">
        <v>0</v>
      </c>
      <c r="C38" s="12" t="s">
        <v>56</v>
      </c>
      <c r="D38" s="43" t="s">
        <v>749</v>
      </c>
      <c r="E38" s="43" t="s">
        <v>744</v>
      </c>
      <c r="F38" s="43" t="s">
        <v>733</v>
      </c>
      <c r="G38" s="43" t="s">
        <v>723</v>
      </c>
      <c r="H38" s="43" t="s">
        <v>711</v>
      </c>
      <c r="I38" s="43" t="s">
        <v>708</v>
      </c>
      <c r="J38" s="43" t="s">
        <v>692</v>
      </c>
      <c r="K38" s="43" t="s">
        <v>687</v>
      </c>
      <c r="L38" s="43" t="s">
        <v>680</v>
      </c>
      <c r="M38" s="43" t="s">
        <v>599</v>
      </c>
      <c r="N38" s="43" t="s">
        <v>342</v>
      </c>
      <c r="O38" s="43" t="s">
        <v>665</v>
      </c>
      <c r="P38" s="42" t="s">
        <v>341</v>
      </c>
      <c r="Q38" s="42" t="s">
        <v>663</v>
      </c>
      <c r="S38" s="43" t="s">
        <v>340</v>
      </c>
      <c r="T38" s="54" t="s">
        <v>407</v>
      </c>
      <c r="U38" s="42" t="s">
        <v>363</v>
      </c>
    </row>
    <row r="39" spans="2:21" ht="21">
      <c r="B39" s="6" t="s">
        <v>339</v>
      </c>
      <c r="C39" s="46" t="s">
        <v>493</v>
      </c>
      <c r="D39" s="52">
        <v>1585807</v>
      </c>
      <c r="E39" s="52">
        <v>1650402</v>
      </c>
      <c r="F39" s="52">
        <v>1695002</v>
      </c>
      <c r="G39" s="52">
        <f>+'[1]pkt tys zl'!$F$16</f>
        <v>1774526</v>
      </c>
      <c r="H39" s="52">
        <v>1855999</v>
      </c>
      <c r="I39" s="52">
        <f>+'[2]mieszk tys zl'!$F$16</f>
        <v>2006152</v>
      </c>
      <c r="J39" s="52">
        <v>2132105</v>
      </c>
      <c r="K39" s="52">
        <v>2527853</v>
      </c>
      <c r="L39" s="52">
        <v>2597873</v>
      </c>
      <c r="M39" s="52">
        <v>2677071</v>
      </c>
      <c r="N39" s="52">
        <v>2728093</v>
      </c>
      <c r="O39" s="52">
        <v>2756868</v>
      </c>
      <c r="P39" s="52">
        <v>2750513</v>
      </c>
      <c r="Q39" s="52">
        <v>2809828</v>
      </c>
      <c r="R39" s="63"/>
      <c r="S39" s="52">
        <v>2845873</v>
      </c>
      <c r="T39" s="52">
        <v>2888692</v>
      </c>
      <c r="U39" s="52">
        <v>3070781</v>
      </c>
    </row>
    <row r="40" spans="2:21">
      <c r="B40" s="6" t="s">
        <v>334</v>
      </c>
      <c r="C40" s="45" t="s">
        <v>494</v>
      </c>
      <c r="D40" s="28">
        <v>1187352</v>
      </c>
      <c r="E40" s="28">
        <v>1209534</v>
      </c>
      <c r="F40" s="28">
        <v>1194758</v>
      </c>
      <c r="G40" s="28">
        <f>+'[1]pkt tys zl'!$B$16</f>
        <v>1189858</v>
      </c>
      <c r="H40" s="28">
        <v>1199945</v>
      </c>
      <c r="I40" s="28">
        <f>+'[2]mieszk tys zl'!$B$16</f>
        <v>1225607</v>
      </c>
      <c r="J40" s="28">
        <v>1267780</v>
      </c>
      <c r="K40" s="28">
        <v>1260641</v>
      </c>
      <c r="L40" s="28">
        <v>1343250</v>
      </c>
      <c r="M40" s="28">
        <v>1388303</v>
      </c>
      <c r="N40" s="28">
        <v>1408756</v>
      </c>
      <c r="O40" s="28">
        <v>1405927</v>
      </c>
      <c r="P40" s="28">
        <v>1392020</v>
      </c>
      <c r="Q40" s="28">
        <v>1375442</v>
      </c>
      <c r="S40" s="28">
        <v>1367273</v>
      </c>
      <c r="T40" s="28">
        <v>1361358</v>
      </c>
      <c r="U40" s="28">
        <v>1388664</v>
      </c>
    </row>
    <row r="41" spans="2:21">
      <c r="B41" s="6" t="s">
        <v>338</v>
      </c>
      <c r="C41" s="45" t="s">
        <v>495</v>
      </c>
      <c r="D41" s="28">
        <v>92233</v>
      </c>
      <c r="E41" s="28">
        <v>110057</v>
      </c>
      <c r="F41" s="28">
        <v>139620</v>
      </c>
      <c r="G41" s="28">
        <f>+'[1]pkt tys zl'!$C$16</f>
        <v>170031</v>
      </c>
      <c r="H41" s="28">
        <v>226828</v>
      </c>
      <c r="I41" s="28">
        <f>+'[2]mieszk tys zl'!$C$16</f>
        <v>309054</v>
      </c>
      <c r="J41" s="28">
        <v>368950</v>
      </c>
      <c r="K41" s="28">
        <v>729026</v>
      </c>
      <c r="L41" s="28">
        <v>726923</v>
      </c>
      <c r="M41" s="28">
        <v>745794</v>
      </c>
      <c r="N41" s="28">
        <v>767387</v>
      </c>
      <c r="O41" s="28">
        <v>776203</v>
      </c>
      <c r="P41" s="28">
        <v>782523</v>
      </c>
      <c r="Q41" s="28">
        <v>824052</v>
      </c>
      <c r="S41" s="28">
        <v>860971</v>
      </c>
      <c r="T41" s="28">
        <v>895104</v>
      </c>
      <c r="U41" s="28">
        <v>974202</v>
      </c>
    </row>
    <row r="42" spans="2:21">
      <c r="B42" s="6" t="s">
        <v>337</v>
      </c>
      <c r="C42" s="45" t="s">
        <v>496</v>
      </c>
      <c r="D42" s="28">
        <v>293003</v>
      </c>
      <c r="E42" s="28">
        <v>316512</v>
      </c>
      <c r="F42" s="28">
        <v>344047</v>
      </c>
      <c r="G42" s="28">
        <f>+'[1]pkt tys zl'!$D$22</f>
        <v>394623</v>
      </c>
      <c r="H42" s="28">
        <v>410030</v>
      </c>
      <c r="I42" s="28">
        <f>+'[2]mieszk tys zl'!$D$16</f>
        <v>451094</v>
      </c>
      <c r="J42" s="28">
        <v>467772</v>
      </c>
      <c r="K42" s="28">
        <v>503746</v>
      </c>
      <c r="L42" s="28">
        <v>495570</v>
      </c>
      <c r="M42" s="28">
        <v>511194</v>
      </c>
      <c r="N42" s="28">
        <v>520349</v>
      </c>
      <c r="O42" s="28">
        <v>541721</v>
      </c>
      <c r="P42" s="28">
        <v>543525</v>
      </c>
      <c r="Q42" s="28">
        <v>574960</v>
      </c>
      <c r="S42" s="28">
        <v>583561</v>
      </c>
      <c r="T42" s="28">
        <v>592770</v>
      </c>
      <c r="U42" s="28">
        <v>664489</v>
      </c>
    </row>
    <row r="43" spans="2:21">
      <c r="B43" s="6" t="s">
        <v>336</v>
      </c>
      <c r="C43" s="45" t="s">
        <v>497</v>
      </c>
      <c r="D43" s="28">
        <v>13219</v>
      </c>
      <c r="E43" s="28">
        <v>14299</v>
      </c>
      <c r="F43" s="28">
        <v>16577</v>
      </c>
      <c r="G43" s="28">
        <f>+'[1]pkt tys zl'!$E$16</f>
        <v>20014</v>
      </c>
      <c r="H43" s="28">
        <v>19196</v>
      </c>
      <c r="I43" s="28">
        <f>+'[2]mieszk tys zl'!$E$16</f>
        <v>20397</v>
      </c>
      <c r="J43" s="28">
        <v>27603</v>
      </c>
      <c r="K43" s="28">
        <v>34440</v>
      </c>
      <c r="L43" s="28">
        <v>32130</v>
      </c>
      <c r="M43" s="28">
        <v>31780</v>
      </c>
      <c r="N43" s="28">
        <v>31601</v>
      </c>
      <c r="O43" s="28">
        <v>33017</v>
      </c>
      <c r="P43" s="28">
        <v>32445</v>
      </c>
      <c r="Q43" s="28">
        <v>35374</v>
      </c>
      <c r="S43" s="28">
        <v>34068</v>
      </c>
      <c r="T43" s="28">
        <v>39460</v>
      </c>
      <c r="U43" s="28">
        <v>43426</v>
      </c>
    </row>
    <row r="44" spans="2:21" ht="21">
      <c r="B44" s="6" t="s">
        <v>335</v>
      </c>
      <c r="C44" s="45" t="s">
        <v>498</v>
      </c>
      <c r="D44" s="28">
        <v>22</v>
      </c>
      <c r="E44" s="28">
        <v>30</v>
      </c>
      <c r="F44" s="28">
        <v>43</v>
      </c>
      <c r="G44" s="28">
        <f>+'[1]pkt tys zl'!$F$18</f>
        <v>55</v>
      </c>
      <c r="H44" s="28">
        <v>66</v>
      </c>
      <c r="I44" s="28">
        <f>+'[2]mieszk tys zl'!$F$18</f>
        <v>82</v>
      </c>
      <c r="J44" s="28">
        <v>99</v>
      </c>
      <c r="K44" s="28">
        <v>119</v>
      </c>
      <c r="L44" s="28">
        <v>150</v>
      </c>
      <c r="M44" s="28">
        <v>257</v>
      </c>
      <c r="N44" s="28">
        <v>257</v>
      </c>
      <c r="O44" s="28">
        <v>300</v>
      </c>
      <c r="P44" s="28">
        <v>340</v>
      </c>
      <c r="Q44" s="28">
        <v>381</v>
      </c>
      <c r="S44" s="28">
        <v>427</v>
      </c>
      <c r="T44" s="28">
        <v>648</v>
      </c>
      <c r="U44" s="28">
        <v>904</v>
      </c>
    </row>
    <row r="45" spans="2:21">
      <c r="B45" s="6" t="s">
        <v>334</v>
      </c>
      <c r="C45" s="45" t="s">
        <v>499</v>
      </c>
      <c r="D45" s="28">
        <v>22</v>
      </c>
      <c r="E45" s="28">
        <v>30</v>
      </c>
      <c r="F45" s="28">
        <v>43</v>
      </c>
      <c r="G45" s="28">
        <f>+G44</f>
        <v>55</v>
      </c>
      <c r="H45" s="28">
        <v>66</v>
      </c>
      <c r="I45" s="28">
        <f>+'[2]mieszk tys zl'!$F$19</f>
        <v>82</v>
      </c>
      <c r="J45" s="28">
        <v>99</v>
      </c>
      <c r="K45" s="28">
        <v>119</v>
      </c>
      <c r="L45" s="28">
        <v>150</v>
      </c>
      <c r="M45" s="28">
        <v>257</v>
      </c>
      <c r="N45" s="28">
        <v>257</v>
      </c>
      <c r="O45" s="28">
        <v>300</v>
      </c>
      <c r="P45" s="28">
        <v>340</v>
      </c>
      <c r="Q45" s="28">
        <v>381</v>
      </c>
      <c r="S45" s="28">
        <v>427</v>
      </c>
      <c r="T45" s="28">
        <v>648</v>
      </c>
      <c r="U45" s="28">
        <v>904</v>
      </c>
    </row>
    <row r="46" spans="2:21">
      <c r="B46" s="6" t="s">
        <v>333</v>
      </c>
      <c r="C46" s="45" t="s">
        <v>500</v>
      </c>
      <c r="D46" s="28">
        <v>1585829</v>
      </c>
      <c r="E46" s="28">
        <v>1650432</v>
      </c>
      <c r="F46" s="28">
        <v>1695045</v>
      </c>
      <c r="G46" s="28">
        <f>+'[1]pkt tys zl'!$F$22</f>
        <v>1774581</v>
      </c>
      <c r="H46" s="28">
        <v>1856065</v>
      </c>
      <c r="I46" s="28">
        <v>2006234</v>
      </c>
      <c r="J46" s="28">
        <v>2132204</v>
      </c>
      <c r="K46" s="28">
        <v>2527972</v>
      </c>
      <c r="L46" s="28">
        <v>2598023</v>
      </c>
      <c r="M46" s="28">
        <v>2677272</v>
      </c>
      <c r="N46" s="28">
        <v>2728350</v>
      </c>
      <c r="O46" s="28">
        <v>2757168</v>
      </c>
      <c r="P46" s="28">
        <v>2750853</v>
      </c>
      <c r="Q46" s="28">
        <v>2810209</v>
      </c>
      <c r="S46" s="28">
        <v>2846300</v>
      </c>
      <c r="T46" s="28">
        <v>2889340</v>
      </c>
      <c r="U46" s="28">
        <v>3071685</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headerFooter>
    <oddFooter>&amp;L&amp;1#&amp;"Calibri"&amp;10&amp;K000000KLAUZULA POUFNOSCI:  BOŚ Wewnętrzne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Wskaźniki</vt:lpstr>
      <vt:lpstr>RZiS</vt:lpstr>
      <vt:lpstr>Bilans</vt:lpstr>
      <vt:lpstr>Odsetki</vt:lpstr>
      <vt:lpstr>Koszty</vt:lpstr>
      <vt:lpstr>Prowizje</vt:lpstr>
      <vt:lpstr>Należności</vt:lpstr>
      <vt:lpstr>Jakość portfela</vt:lpstr>
      <vt:lpstr>Zobowiązania</vt:lpstr>
      <vt:lpstr>Adekwatność kapitałowa</vt:lpstr>
      <vt:lpstr>Skład Grupy Kapitałowej</vt:lpstr>
      <vt:lpstr>Segmenty działalności</vt:lpstr>
      <vt:lpstr>Zatrudnienie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Jonak Maciej</cp:lastModifiedBy>
  <cp:lastPrinted>2012-04-12T08:38:43Z</cp:lastPrinted>
  <dcterms:created xsi:type="dcterms:W3CDTF">2011-11-18T09:40:41Z</dcterms:created>
  <dcterms:modified xsi:type="dcterms:W3CDTF">2024-08-13T09:48:06Z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8935033d-f0de-4101-8e6d-04bb28726662_Enabled">
    <vt:lpwstr>true</vt:lpwstr>
  </property>
  <property fmtid="{D5CDD505-2E9C-101B-9397-08002B2CF9AE}" pid="5" name="MSIP_Label_8935033d-f0de-4101-8e6d-04bb28726662_SetDate">
    <vt:lpwstr>2024-08-05T08:47:15Z</vt:lpwstr>
  </property>
  <property fmtid="{D5CDD505-2E9C-101B-9397-08002B2CF9AE}" pid="6" name="MSIP_Label_8935033d-f0de-4101-8e6d-04bb28726662_Method">
    <vt:lpwstr>Privileged</vt:lpwstr>
  </property>
  <property fmtid="{D5CDD505-2E9C-101B-9397-08002B2CF9AE}" pid="7" name="MSIP_Label_8935033d-f0de-4101-8e6d-04bb28726662_Name">
    <vt:lpwstr>8935033d-f0de-4101-8e6d-04bb28726662</vt:lpwstr>
  </property>
  <property fmtid="{D5CDD505-2E9C-101B-9397-08002B2CF9AE}" pid="8" name="MSIP_Label_8935033d-f0de-4101-8e6d-04bb28726662_SiteId">
    <vt:lpwstr>f496e8ac-cda8-4c70-b009-f8e1cc805d20</vt:lpwstr>
  </property>
  <property fmtid="{D5CDD505-2E9C-101B-9397-08002B2CF9AE}" pid="9" name="MSIP_Label_8935033d-f0de-4101-8e6d-04bb28726662_ActionId">
    <vt:lpwstr>e8e8038e-1ea8-4bbd-b4d0-1ca0180f9326</vt:lpwstr>
  </property>
  <property fmtid="{D5CDD505-2E9C-101B-9397-08002B2CF9AE}" pid="10" name="MSIP_Label_8935033d-f0de-4101-8e6d-04bb28726662_ContentBits">
    <vt:lpwstr>2</vt:lpwstr>
  </property>
</Properties>
</file>